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15195" windowHeight="6510" activeTab="7"/>
  </bookViews>
  <sheets>
    <sheet name="SEBI PL" sheetId="1" r:id="rId1"/>
    <sheet name="SEBI PL Optn" sheetId="2" state="hidden" r:id="rId2"/>
    <sheet name="SEBI PL (2)" sheetId="3" state="hidden" r:id="rId3"/>
    <sheet name="SEBI PL Option" sheetId="4" state="hidden" r:id="rId4"/>
    <sheet name="Segment option" sheetId="5" state="hidden" r:id="rId5"/>
    <sheet name="Segment Optn" sheetId="6" state="hidden" r:id="rId6"/>
    <sheet name="Segment" sheetId="7" r:id="rId7"/>
    <sheet name="Segment Notes" sheetId="8" r:id="rId8"/>
    <sheet name="Newspaper"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Manoj" localSheetId="0">#REF!</definedName>
    <definedName name="\Manoj" localSheetId="2">#REF!</definedName>
    <definedName name="\Manoj" localSheetId="3">#REF!</definedName>
    <definedName name="\Manoj" localSheetId="1">#REF!</definedName>
    <definedName name="\Manoj" localSheetId="6">#REF!</definedName>
    <definedName name="\Manoj" localSheetId="4">#REF!</definedName>
    <definedName name="\Manoj" localSheetId="5">#REF!</definedName>
    <definedName name="\Manoj">#REF!</definedName>
    <definedName name="___2\P_FULL" localSheetId="0">#REF!</definedName>
    <definedName name="___2\P_FULL" localSheetId="2">#REF!</definedName>
    <definedName name="___2\P_FULL" localSheetId="3">#REF!</definedName>
    <definedName name="___2\P_FULL" localSheetId="1">#REF!</definedName>
    <definedName name="___2\P_FULL" localSheetId="6">#REF!</definedName>
    <definedName name="___2\P_FULL" localSheetId="4">#REF!</definedName>
    <definedName name="___2\P_FULL" localSheetId="5">#REF!</definedName>
    <definedName name="___2\P_FULL">#REF!</definedName>
    <definedName name="__1\P_FULL" localSheetId="0">#REF!</definedName>
    <definedName name="__1\P_FULL" localSheetId="2">#REF!</definedName>
    <definedName name="__1\P_FULL" localSheetId="3">#REF!</definedName>
    <definedName name="__1\P_FULL" localSheetId="1">#REF!</definedName>
    <definedName name="__1\P_FULL" localSheetId="6">#REF!</definedName>
    <definedName name="__1\P_FULL" localSheetId="4">#REF!</definedName>
    <definedName name="__1\P_FULL" localSheetId="5">#REF!</definedName>
    <definedName name="__1\P_FULL">#REF!</definedName>
    <definedName name="__2\P_FULL" localSheetId="0">#REF!</definedName>
    <definedName name="__2\P_FULL" localSheetId="2">#REF!</definedName>
    <definedName name="__2\P_FULL" localSheetId="3">#REF!</definedName>
    <definedName name="__2\P_FULL" localSheetId="1">#REF!</definedName>
    <definedName name="__2\P_FULL" localSheetId="6">#REF!</definedName>
    <definedName name="__2\P_FULL" localSheetId="4">#REF!</definedName>
    <definedName name="__2\P_FULL" localSheetId="5">#REF!</definedName>
    <definedName name="__2\P_FULL">#REF!</definedName>
    <definedName name="_1\P_FULL" localSheetId="0">#REF!</definedName>
    <definedName name="_1\P_FULL" localSheetId="2">#REF!</definedName>
    <definedName name="_1\P_FULL" localSheetId="3">#REF!</definedName>
    <definedName name="_1\P_FULL" localSheetId="1">#REF!</definedName>
    <definedName name="_1\P_FULL" localSheetId="6">#REF!</definedName>
    <definedName name="_1\P_FULL" localSheetId="4">#REF!</definedName>
    <definedName name="_1\P_FULL" localSheetId="5">#REF!</definedName>
    <definedName name="_1\P_FULL">#REF!</definedName>
    <definedName name="_2\P_FULL" localSheetId="0">#REF!</definedName>
    <definedName name="_2\P_FULL" localSheetId="2">#REF!</definedName>
    <definedName name="_2\P_FULL" localSheetId="3">#REF!</definedName>
    <definedName name="_2\P_FULL" localSheetId="1">#REF!</definedName>
    <definedName name="_2\P_FULL" localSheetId="6">#REF!</definedName>
    <definedName name="_2\P_FULL" localSheetId="4">#REF!</definedName>
    <definedName name="_2\P_FULL" localSheetId="5">#REF!</definedName>
    <definedName name="_2\P_FULL">#REF!</definedName>
    <definedName name="_2_\P_FULL" localSheetId="0">#REF!</definedName>
    <definedName name="_2_\P_FULL" localSheetId="2">#REF!</definedName>
    <definedName name="_2_\P_FULL" localSheetId="3">#REF!</definedName>
    <definedName name="_2_\P_FULL" localSheetId="1">#REF!</definedName>
    <definedName name="_2_\P_FULL" localSheetId="6">#REF!</definedName>
    <definedName name="_2_\P_FULL" localSheetId="4">#REF!</definedName>
    <definedName name="_2_\P_FULL" localSheetId="5">#REF!</definedName>
    <definedName name="_2_\P_FULL">#REF!</definedName>
    <definedName name="_3__\P_FULL" localSheetId="0">#REF!</definedName>
    <definedName name="_3__\P_FULL" localSheetId="2">#REF!</definedName>
    <definedName name="_3__\P_FULL" localSheetId="3">#REF!</definedName>
    <definedName name="_3__\P_FULL" localSheetId="1">#REF!</definedName>
    <definedName name="_3__\P_FULL" localSheetId="6">#REF!</definedName>
    <definedName name="_3__\P_FULL" localSheetId="4">#REF!</definedName>
    <definedName name="_3__\P_FULL" localSheetId="5">#REF!</definedName>
    <definedName name="_3__\P_FULL">#REF!</definedName>
    <definedName name="_4___\P_FULL" localSheetId="0">#REF!</definedName>
    <definedName name="_4___\P_FULL" localSheetId="2">#REF!</definedName>
    <definedName name="_4___\P_FULL" localSheetId="3">#REF!</definedName>
    <definedName name="_4___\P_FULL" localSheetId="1">#REF!</definedName>
    <definedName name="_4___\P_FULL" localSheetId="6">#REF!</definedName>
    <definedName name="_4___\P_FULL" localSheetId="4">#REF!</definedName>
    <definedName name="_4___\P_FULL" localSheetId="5">#REF!</definedName>
    <definedName name="_4___\P_FULL">#REF!</definedName>
    <definedName name="_5____\P_FULL" localSheetId="0">#REF!</definedName>
    <definedName name="_5____\P_FULL" localSheetId="2">#REF!</definedName>
    <definedName name="_5____\P_FULL" localSheetId="3">#REF!</definedName>
    <definedName name="_5____\P_FULL" localSheetId="1">#REF!</definedName>
    <definedName name="_5____\P_FULL" localSheetId="6">#REF!</definedName>
    <definedName name="_5____\P_FULL" localSheetId="4">#REF!</definedName>
    <definedName name="_5____\P_FULL" localSheetId="5">#REF!</definedName>
    <definedName name="_5____\P_FULL">#REF!</definedName>
    <definedName name="_6_____\P_FULL" localSheetId="0">#REF!</definedName>
    <definedName name="_6_____\P_FULL" localSheetId="2">#REF!</definedName>
    <definedName name="_6_____\P_FULL" localSheetId="3">#REF!</definedName>
    <definedName name="_6_____\P_FULL" localSheetId="1">#REF!</definedName>
    <definedName name="_6_____\P_FULL" localSheetId="6">#REF!</definedName>
    <definedName name="_6_____\P_FULL" localSheetId="4">#REF!</definedName>
    <definedName name="_6_____\P_FULL" localSheetId="5">#REF!</definedName>
    <definedName name="_6_____\P_FULL">#REF!</definedName>
    <definedName name="_7______\P_FULL" localSheetId="0">#REF!</definedName>
    <definedName name="_7______\P_FULL" localSheetId="2">#REF!</definedName>
    <definedName name="_7______\P_FULL" localSheetId="3">#REF!</definedName>
    <definedName name="_7______\P_FULL" localSheetId="1">#REF!</definedName>
    <definedName name="_7______\P_FULL" localSheetId="6">#REF!</definedName>
    <definedName name="_7______\P_FULL" localSheetId="4">#REF!</definedName>
    <definedName name="_7______\P_FULL" localSheetId="5">#REF!</definedName>
    <definedName name="_7______\P_FULL">#REF!</definedName>
    <definedName name="_8_______\P_FULL" localSheetId="0">#REF!</definedName>
    <definedName name="_8_______\P_FULL" localSheetId="2">#REF!</definedName>
    <definedName name="_8_______\P_FULL" localSheetId="3">#REF!</definedName>
    <definedName name="_8_______\P_FULL" localSheetId="1">#REF!</definedName>
    <definedName name="_8_______\P_FULL" localSheetId="6">#REF!</definedName>
    <definedName name="_8_______\P_FULL" localSheetId="4">#REF!</definedName>
    <definedName name="_8_______\P_FULL" localSheetId="5">#REF!</definedName>
    <definedName name="_8_______\P_FULL">#REF!</definedName>
    <definedName name="AS2DocOpenMode" hidden="1">"AS2DocumentEdit"</definedName>
    <definedName name="asf" localSheetId="0">#REF!</definedName>
    <definedName name="asf" localSheetId="2">#REF!</definedName>
    <definedName name="asf" localSheetId="3">#REF!</definedName>
    <definedName name="asf" localSheetId="1">#REF!</definedName>
    <definedName name="asf" localSheetId="6">#REF!</definedName>
    <definedName name="asf" localSheetId="4">#REF!</definedName>
    <definedName name="asf" localSheetId="5">#REF!</definedName>
    <definedName name="asf">#REF!</definedName>
    <definedName name="bjk" localSheetId="0">#REF!</definedName>
    <definedName name="bjk" localSheetId="2">#REF!</definedName>
    <definedName name="bjk" localSheetId="3">#REF!</definedName>
    <definedName name="bjk" localSheetId="1">#REF!</definedName>
    <definedName name="bjk" localSheetId="6">#REF!</definedName>
    <definedName name="bjk" localSheetId="4">#REF!</definedName>
    <definedName name="bjk" localSheetId="5">#REF!</definedName>
    <definedName name="bjk">#REF!</definedName>
    <definedName name="bnukhl" localSheetId="0">#REF!</definedName>
    <definedName name="bnukhl" localSheetId="2">#REF!</definedName>
    <definedName name="bnukhl" localSheetId="3">#REF!</definedName>
    <definedName name="bnukhl" localSheetId="1">#REF!</definedName>
    <definedName name="bnukhl" localSheetId="6">#REF!</definedName>
    <definedName name="bnukhl" localSheetId="4">#REF!</definedName>
    <definedName name="bnukhl" localSheetId="5">#REF!</definedName>
    <definedName name="bnukhl">#REF!</definedName>
    <definedName name="BSVarianceYearly" localSheetId="0">'[1]Sundries Sales CYQ'!#REF!</definedName>
    <definedName name="BSVarianceYearly" localSheetId="2">'[1]Sundries Sales CYQ'!#REF!</definedName>
    <definedName name="BSVarianceYearly" localSheetId="3">'[1]Sundries Sales CYQ'!#REF!</definedName>
    <definedName name="BSVarianceYearly" localSheetId="1">'[1]Sundries Sales CYQ'!#REF!</definedName>
    <definedName name="BSVarianceYearly" localSheetId="6">'[1]Sundries Sales CYQ'!#REF!</definedName>
    <definedName name="BSVarianceYearly" localSheetId="4">'[1]Sundries Sales CYQ'!#REF!</definedName>
    <definedName name="BSVarianceYearly" localSheetId="5">'[1]Sundries Sales CYQ'!#REF!</definedName>
    <definedName name="BSVarianceYearly">'[1]Sundries Sales CYQ'!#REF!</definedName>
    <definedName name="COGS" localSheetId="0">#REF!</definedName>
    <definedName name="COGS" localSheetId="2">#REF!</definedName>
    <definedName name="COGS" localSheetId="3">#REF!</definedName>
    <definedName name="COGS" localSheetId="1">#REF!</definedName>
    <definedName name="COGS" localSheetId="6">#REF!</definedName>
    <definedName name="COGS" localSheetId="4">#REF!</definedName>
    <definedName name="COGS" localSheetId="5">#REF!</definedName>
    <definedName name="COGS">#REF!</definedName>
    <definedName name="Cost" localSheetId="0">#REF!</definedName>
    <definedName name="Cost" localSheetId="2">#REF!</definedName>
    <definedName name="Cost" localSheetId="3">#REF!</definedName>
    <definedName name="Cost" localSheetId="1">#REF!</definedName>
    <definedName name="Cost" localSheetId="6">#REF!</definedName>
    <definedName name="Cost" localSheetId="4">#REF!</definedName>
    <definedName name="Cost" localSheetId="5">#REF!</definedName>
    <definedName name="Cost">#REF!</definedName>
    <definedName name="count" localSheetId="0">#REF!</definedName>
    <definedName name="count" localSheetId="2">#REF!</definedName>
    <definedName name="count" localSheetId="3">#REF!</definedName>
    <definedName name="count" localSheetId="1">#REF!</definedName>
    <definedName name="count" localSheetId="6">#REF!</definedName>
    <definedName name="count" localSheetId="4">#REF!</definedName>
    <definedName name="count" localSheetId="5">#REF!</definedName>
    <definedName name="count">#REF!</definedName>
    <definedName name="CWIP" localSheetId="0">#REF!</definedName>
    <definedName name="CWIP" localSheetId="2">#REF!</definedName>
    <definedName name="CWIP" localSheetId="3">#REF!</definedName>
    <definedName name="CWIP" localSheetId="1">#REF!</definedName>
    <definedName name="CWIP" localSheetId="6">#REF!</definedName>
    <definedName name="CWIP" localSheetId="4">#REF!</definedName>
    <definedName name="CWIP" localSheetId="5">#REF!</definedName>
    <definedName name="CWIP">#REF!</definedName>
    <definedName name="d" localSheetId="0">'[2]Sundries Sales CYQ'!#REF!</definedName>
    <definedName name="d" localSheetId="2">'[2]Sundries Sales CYQ'!#REF!</definedName>
    <definedName name="d" localSheetId="3">'[2]Sundries Sales CYQ'!#REF!</definedName>
    <definedName name="d" localSheetId="1">'[2]Sundries Sales CYQ'!#REF!</definedName>
    <definedName name="d" localSheetId="6">'[2]Sundries Sales CYQ'!#REF!</definedName>
    <definedName name="d" localSheetId="4">'[2]Sundries Sales CYQ'!#REF!</definedName>
    <definedName name="d" localSheetId="5">'[2]Sundries Sales CYQ'!#REF!</definedName>
    <definedName name="d">'[2]Sundries Sales CYQ'!#REF!</definedName>
    <definedName name="DATA1" localSheetId="0">'[2]Sundries Sales CYQ'!#REF!</definedName>
    <definedName name="DATA1" localSheetId="2">'[2]Sundries Sales CYQ'!#REF!</definedName>
    <definedName name="DATA1" localSheetId="3">'[2]Sundries Sales CYQ'!#REF!</definedName>
    <definedName name="DATA1" localSheetId="1">'[2]Sundries Sales CYQ'!#REF!</definedName>
    <definedName name="DATA1" localSheetId="6">'[2]Sundries Sales CYQ'!#REF!</definedName>
    <definedName name="DATA1" localSheetId="4">'[2]Sundries Sales CYQ'!#REF!</definedName>
    <definedName name="DATA1" localSheetId="5">'[2]Sundries Sales CYQ'!#REF!</definedName>
    <definedName name="DATA1">'[2]Sundries Sales CYQ'!#REF!</definedName>
    <definedName name="DATA10" localSheetId="0">#REF!</definedName>
    <definedName name="DATA10" localSheetId="2">#REF!</definedName>
    <definedName name="DATA10" localSheetId="3">#REF!</definedName>
    <definedName name="DATA10" localSheetId="1">#REF!</definedName>
    <definedName name="DATA10" localSheetId="6">#REF!</definedName>
    <definedName name="DATA10" localSheetId="4">#REF!</definedName>
    <definedName name="DATA10" localSheetId="5">#REF!</definedName>
    <definedName name="DATA10">#REF!</definedName>
    <definedName name="DATA11" localSheetId="0">#REF!</definedName>
    <definedName name="DATA11" localSheetId="2">#REF!</definedName>
    <definedName name="DATA11" localSheetId="3">#REF!</definedName>
    <definedName name="DATA11" localSheetId="1">#REF!</definedName>
    <definedName name="DATA11" localSheetId="6">#REF!</definedName>
    <definedName name="DATA11" localSheetId="4">#REF!</definedName>
    <definedName name="DATA11" localSheetId="5">#REF!</definedName>
    <definedName name="DATA11">#REF!</definedName>
    <definedName name="DATA12" localSheetId="0">'[2]Sundries Sales CYQ'!#REF!</definedName>
    <definedName name="DATA12" localSheetId="2">'[2]Sundries Sales CYQ'!#REF!</definedName>
    <definedName name="DATA12" localSheetId="3">'[2]Sundries Sales CYQ'!#REF!</definedName>
    <definedName name="DATA12" localSheetId="1">'[2]Sundries Sales CYQ'!#REF!</definedName>
    <definedName name="DATA12" localSheetId="6">'[2]Sundries Sales CYQ'!#REF!</definedName>
    <definedName name="DATA12" localSheetId="4">'[2]Sundries Sales CYQ'!#REF!</definedName>
    <definedName name="DATA12" localSheetId="5">'[2]Sundries Sales CYQ'!#REF!</definedName>
    <definedName name="DATA12">'[2]Sundries Sales CYQ'!#REF!</definedName>
    <definedName name="DATA13" localSheetId="0">'[2]Sundries Sales CYQ'!#REF!</definedName>
    <definedName name="DATA13" localSheetId="2">'[2]Sundries Sales CYQ'!#REF!</definedName>
    <definedName name="DATA13" localSheetId="3">'[2]Sundries Sales CYQ'!#REF!</definedName>
    <definedName name="DATA13" localSheetId="1">'[2]Sundries Sales CYQ'!#REF!</definedName>
    <definedName name="DATA13" localSheetId="6">'[2]Sundries Sales CYQ'!#REF!</definedName>
    <definedName name="DATA13" localSheetId="4">'[2]Sundries Sales CYQ'!#REF!</definedName>
    <definedName name="DATA13" localSheetId="5">'[2]Sundries Sales CYQ'!#REF!</definedName>
    <definedName name="DATA13">'[2]Sundries Sales CYQ'!#REF!</definedName>
    <definedName name="DATA14" localSheetId="0">#REF!</definedName>
    <definedName name="DATA14" localSheetId="2">#REF!</definedName>
    <definedName name="DATA14" localSheetId="3">#REF!</definedName>
    <definedName name="DATA14" localSheetId="1">#REF!</definedName>
    <definedName name="DATA14" localSheetId="6">#REF!</definedName>
    <definedName name="DATA14" localSheetId="4">#REF!</definedName>
    <definedName name="DATA14" localSheetId="5">#REF!</definedName>
    <definedName name="DATA14">#REF!</definedName>
    <definedName name="DATA15" localSheetId="0">#REF!</definedName>
    <definedName name="DATA15" localSheetId="2">#REF!</definedName>
    <definedName name="DATA15" localSheetId="3">#REF!</definedName>
    <definedName name="DATA15" localSheetId="1">#REF!</definedName>
    <definedName name="DATA15" localSheetId="6">#REF!</definedName>
    <definedName name="DATA15" localSheetId="4">#REF!</definedName>
    <definedName name="DATA15" localSheetId="5">#REF!</definedName>
    <definedName name="DATA15">#REF!</definedName>
    <definedName name="DATA16" localSheetId="0">'[2]Sundries Sales CYQ'!#REF!</definedName>
    <definedName name="DATA16" localSheetId="2">'[2]Sundries Sales CYQ'!#REF!</definedName>
    <definedName name="DATA16" localSheetId="3">'[2]Sundries Sales CYQ'!#REF!</definedName>
    <definedName name="DATA16" localSheetId="1">'[2]Sundries Sales CYQ'!#REF!</definedName>
    <definedName name="DATA16" localSheetId="6">'[2]Sundries Sales CYQ'!#REF!</definedName>
    <definedName name="DATA16" localSheetId="4">'[2]Sundries Sales CYQ'!#REF!</definedName>
    <definedName name="DATA16" localSheetId="5">'[2]Sundries Sales CYQ'!#REF!</definedName>
    <definedName name="DATA16">'[2]Sundries Sales CYQ'!#REF!</definedName>
    <definedName name="DATA17" localSheetId="0">'[2]Sundries Sales CYQ'!#REF!</definedName>
    <definedName name="DATA17" localSheetId="2">'[2]Sundries Sales CYQ'!#REF!</definedName>
    <definedName name="DATA17" localSheetId="3">'[2]Sundries Sales CYQ'!#REF!</definedName>
    <definedName name="DATA17" localSheetId="1">'[2]Sundries Sales CYQ'!#REF!</definedName>
    <definedName name="DATA17" localSheetId="6">'[2]Sundries Sales CYQ'!#REF!</definedName>
    <definedName name="DATA17" localSheetId="4">'[2]Sundries Sales CYQ'!#REF!</definedName>
    <definedName name="DATA17" localSheetId="5">'[2]Sundries Sales CYQ'!#REF!</definedName>
    <definedName name="DATA17">'[2]Sundries Sales CYQ'!#REF!</definedName>
    <definedName name="DATA2" localSheetId="0">'[2]Sundries Sales CYQ'!#REF!</definedName>
    <definedName name="DATA2" localSheetId="2">'[2]Sundries Sales CYQ'!#REF!</definedName>
    <definedName name="DATA2" localSheetId="3">'[2]Sundries Sales CYQ'!#REF!</definedName>
    <definedName name="DATA2" localSheetId="1">'[2]Sundries Sales CYQ'!#REF!</definedName>
    <definedName name="DATA2" localSheetId="6">'[2]Sundries Sales CYQ'!#REF!</definedName>
    <definedName name="DATA2" localSheetId="4">'[2]Sundries Sales CYQ'!#REF!</definedName>
    <definedName name="DATA2" localSheetId="5">'[2]Sundries Sales CYQ'!#REF!</definedName>
    <definedName name="DATA2">'[2]Sundries Sales CYQ'!#REF!</definedName>
    <definedName name="DATA23" localSheetId="0">'[2]Sundries Sales CYQ'!#REF!</definedName>
    <definedName name="DATA23" localSheetId="2">'[2]Sundries Sales CYQ'!#REF!</definedName>
    <definedName name="DATA23" localSheetId="3">'[2]Sundries Sales CYQ'!#REF!</definedName>
    <definedName name="DATA23" localSheetId="1">'[2]Sundries Sales CYQ'!#REF!</definedName>
    <definedName name="DATA23" localSheetId="6">'[2]Sundries Sales CYQ'!#REF!</definedName>
    <definedName name="DATA23" localSheetId="4">'[2]Sundries Sales CYQ'!#REF!</definedName>
    <definedName name="DATA23" localSheetId="5">'[2]Sundries Sales CYQ'!#REF!</definedName>
    <definedName name="DATA23">'[2]Sundries Sales CYQ'!#REF!</definedName>
    <definedName name="DATA3" localSheetId="0">#REF!</definedName>
    <definedName name="DATA3" localSheetId="2">#REF!</definedName>
    <definedName name="DATA3" localSheetId="3">#REF!</definedName>
    <definedName name="DATA3" localSheetId="1">#REF!</definedName>
    <definedName name="DATA3" localSheetId="6">#REF!</definedName>
    <definedName name="DATA3" localSheetId="4">#REF!</definedName>
    <definedName name="DATA3" localSheetId="5">#REF!</definedName>
    <definedName name="DATA3">#REF!</definedName>
    <definedName name="DATA4" localSheetId="0">#REF!</definedName>
    <definedName name="DATA4" localSheetId="2">#REF!</definedName>
    <definedName name="DATA4" localSheetId="3">#REF!</definedName>
    <definedName name="DATA4" localSheetId="1">#REF!</definedName>
    <definedName name="DATA4" localSheetId="6">#REF!</definedName>
    <definedName name="DATA4" localSheetId="4">#REF!</definedName>
    <definedName name="DATA4" localSheetId="5">#REF!</definedName>
    <definedName name="DATA4">#REF!</definedName>
    <definedName name="DATA5" localSheetId="0">#REF!</definedName>
    <definedName name="DATA5" localSheetId="2">#REF!</definedName>
    <definedName name="DATA5" localSheetId="3">#REF!</definedName>
    <definedName name="DATA5" localSheetId="1">#REF!</definedName>
    <definedName name="DATA5" localSheetId="6">#REF!</definedName>
    <definedName name="DATA5" localSheetId="4">#REF!</definedName>
    <definedName name="DATA5" localSheetId="5">#REF!</definedName>
    <definedName name="DATA5">#REF!</definedName>
    <definedName name="DATA6" localSheetId="0">'[2]Sundries Sales CYQ'!#REF!</definedName>
    <definedName name="DATA6" localSheetId="2">'[2]Sundries Sales CYQ'!#REF!</definedName>
    <definedName name="DATA6" localSheetId="3">'[2]Sundries Sales CYQ'!#REF!</definedName>
    <definedName name="DATA6" localSheetId="1">'[2]Sundries Sales CYQ'!#REF!</definedName>
    <definedName name="DATA6" localSheetId="6">'[2]Sundries Sales CYQ'!#REF!</definedName>
    <definedName name="DATA6" localSheetId="4">'[2]Sundries Sales CYQ'!#REF!</definedName>
    <definedName name="DATA6" localSheetId="5">'[2]Sundries Sales CYQ'!#REF!</definedName>
    <definedName name="DATA6">'[2]Sundries Sales CYQ'!#REF!</definedName>
    <definedName name="DATA7" localSheetId="0">'[2]Sundries Sales CYQ'!#REF!</definedName>
    <definedName name="DATA7" localSheetId="2">'[2]Sundries Sales CYQ'!#REF!</definedName>
    <definedName name="DATA7" localSheetId="3">'[2]Sundries Sales CYQ'!#REF!</definedName>
    <definedName name="DATA7" localSheetId="1">'[2]Sundries Sales CYQ'!#REF!</definedName>
    <definedName name="DATA7" localSheetId="6">'[2]Sundries Sales CYQ'!#REF!</definedName>
    <definedName name="DATA7" localSheetId="4">'[2]Sundries Sales CYQ'!#REF!</definedName>
    <definedName name="DATA7" localSheetId="5">'[2]Sundries Sales CYQ'!#REF!</definedName>
    <definedName name="DATA7">'[2]Sundries Sales CYQ'!#REF!</definedName>
    <definedName name="DATA8" localSheetId="0">'[2]Sundries Sales CYQ'!#REF!</definedName>
    <definedName name="DATA8" localSheetId="2">'[2]Sundries Sales CYQ'!#REF!</definedName>
    <definedName name="DATA8" localSheetId="3">'[2]Sundries Sales CYQ'!#REF!</definedName>
    <definedName name="DATA8" localSheetId="1">'[2]Sundries Sales CYQ'!#REF!</definedName>
    <definedName name="DATA8" localSheetId="6">'[2]Sundries Sales CYQ'!#REF!</definedName>
    <definedName name="DATA8" localSheetId="4">'[2]Sundries Sales CYQ'!#REF!</definedName>
    <definedName name="DATA8" localSheetId="5">'[2]Sundries Sales CYQ'!#REF!</definedName>
    <definedName name="DATA8">'[2]Sundries Sales CYQ'!#REF!</definedName>
    <definedName name="DATA9" localSheetId="0">#REF!</definedName>
    <definedName name="DATA9" localSheetId="2">#REF!</definedName>
    <definedName name="DATA9" localSheetId="3">#REF!</definedName>
    <definedName name="DATA9" localSheetId="1">#REF!</definedName>
    <definedName name="DATA9" localSheetId="6">#REF!</definedName>
    <definedName name="DATA9" localSheetId="4">#REF!</definedName>
    <definedName name="DATA9" localSheetId="5">#REF!</definedName>
    <definedName name="DATA9">#REF!</definedName>
    <definedName name="dem" localSheetId="0">#REF!</definedName>
    <definedName name="dem" localSheetId="2">#REF!</definedName>
    <definedName name="dem" localSheetId="3">#REF!</definedName>
    <definedName name="dem" localSheetId="1">#REF!</definedName>
    <definedName name="dem" localSheetId="6">#REF!</definedName>
    <definedName name="dem" localSheetId="4">#REF!</definedName>
    <definedName name="dem" localSheetId="5">#REF!</definedName>
    <definedName name="dem">#REF!</definedName>
    <definedName name="dm" localSheetId="0">#REF!</definedName>
    <definedName name="dm" localSheetId="2">#REF!</definedName>
    <definedName name="dm" localSheetId="3">#REF!</definedName>
    <definedName name="dm" localSheetId="1">#REF!</definedName>
    <definedName name="dm" localSheetId="6">#REF!</definedName>
    <definedName name="dm" localSheetId="4">#REF!</definedName>
    <definedName name="dm" localSheetId="5">#REF!</definedName>
    <definedName name="dm">#REF!</definedName>
    <definedName name="Employee" localSheetId="0">#REF!</definedName>
    <definedName name="Employee" localSheetId="2">#REF!</definedName>
    <definedName name="Employee" localSheetId="3">#REF!</definedName>
    <definedName name="Employee" localSheetId="1">#REF!</definedName>
    <definedName name="Employee" localSheetId="6">#REF!</definedName>
    <definedName name="Employee" localSheetId="4">#REF!</definedName>
    <definedName name="Employee" localSheetId="5">#REF!</definedName>
    <definedName name="Employee">#REF!</definedName>
    <definedName name="File_ITC" localSheetId="2">#REF!</definedName>
    <definedName name="File_ITC" localSheetId="3">#REF!</definedName>
    <definedName name="File_ITC" localSheetId="6">#REF!</definedName>
    <definedName name="File_ITC">#REF!</definedName>
    <definedName name="final" localSheetId="0">'[2]Sundries Sales CYQ'!#REF!</definedName>
    <definedName name="final" localSheetId="2">'[2]Sundries Sales CYQ'!#REF!</definedName>
    <definedName name="final" localSheetId="3">'[2]Sundries Sales CYQ'!#REF!</definedName>
    <definedName name="final" localSheetId="1">'[2]Sundries Sales CYQ'!#REF!</definedName>
    <definedName name="final" localSheetId="6">'[2]Sundries Sales CYQ'!#REF!</definedName>
    <definedName name="final" localSheetId="4">'[2]Sundries Sales CYQ'!#REF!</definedName>
    <definedName name="final" localSheetId="5">'[2]Sundries Sales CYQ'!#REF!</definedName>
    <definedName name="final">'[2]Sundries Sales CYQ'!#REF!</definedName>
    <definedName name="Income" localSheetId="0">#REF!</definedName>
    <definedName name="Income" localSheetId="2">#REF!</definedName>
    <definedName name="Income" localSheetId="3">#REF!</definedName>
    <definedName name="Income" localSheetId="1">#REF!</definedName>
    <definedName name="Income" localSheetId="6">#REF!</definedName>
    <definedName name="Income" localSheetId="4">#REF!</definedName>
    <definedName name="Income" localSheetId="5">#REF!</definedName>
    <definedName name="Income">#REF!</definedName>
    <definedName name="jlkdfjdsa" localSheetId="0">#REF!</definedName>
    <definedName name="jlkdfjdsa" localSheetId="2">#REF!</definedName>
    <definedName name="jlkdfjdsa" localSheetId="3">#REF!</definedName>
    <definedName name="jlkdfjdsa" localSheetId="1">#REF!</definedName>
    <definedName name="jlkdfjdsa" localSheetId="6">#REF!</definedName>
    <definedName name="jlkdfjdsa" localSheetId="4">#REF!</definedName>
    <definedName name="jlkdfjdsa" localSheetId="5">#REF!</definedName>
    <definedName name="jlkdfjdsa">#REF!</definedName>
    <definedName name="kk" localSheetId="0">#REF!</definedName>
    <definedName name="kk" localSheetId="2">#REF!</definedName>
    <definedName name="kk" localSheetId="3">#REF!</definedName>
    <definedName name="kk" localSheetId="1">#REF!</definedName>
    <definedName name="kk" localSheetId="6">#REF!</definedName>
    <definedName name="kk" localSheetId="4">#REF!</definedName>
    <definedName name="kk" localSheetId="5">#REF!</definedName>
    <definedName name="kk">#REF!</definedName>
    <definedName name="lrbd123con" localSheetId="0">#REF!</definedName>
    <definedName name="lrbd123con" localSheetId="2">#REF!</definedName>
    <definedName name="lrbd123con" localSheetId="3">#REF!</definedName>
    <definedName name="lrbd123con" localSheetId="1">#REF!</definedName>
    <definedName name="lrbd123con" localSheetId="6">#REF!</definedName>
    <definedName name="lrbd123con" localSheetId="4">#REF!</definedName>
    <definedName name="lrbd123con" localSheetId="5">#REF!</definedName>
    <definedName name="lrbd123con">#REF!</definedName>
    <definedName name="mkl" localSheetId="0">#REF!</definedName>
    <definedName name="mkl" localSheetId="2">#REF!</definedName>
    <definedName name="mkl" localSheetId="3">#REF!</definedName>
    <definedName name="mkl" localSheetId="1">#REF!</definedName>
    <definedName name="mkl" localSheetId="6">#REF!</definedName>
    <definedName name="mkl" localSheetId="4">#REF!</definedName>
    <definedName name="mkl" localSheetId="5">#REF!</definedName>
    <definedName name="mkl">#REF!</definedName>
    <definedName name="new" localSheetId="0">#REF!</definedName>
    <definedName name="new" localSheetId="2">#REF!</definedName>
    <definedName name="new" localSheetId="3">#REF!</definedName>
    <definedName name="new" localSheetId="1">#REF!</definedName>
    <definedName name="new" localSheetId="6">#REF!</definedName>
    <definedName name="new" localSheetId="4">#REF!</definedName>
    <definedName name="new" localSheetId="5">#REF!</definedName>
    <definedName name="new">#REF!</definedName>
    <definedName name="nk" localSheetId="0">'[2]Sundries Sales CYQ'!#REF!</definedName>
    <definedName name="nk" localSheetId="2">'[2]Sundries Sales CYQ'!#REF!</definedName>
    <definedName name="nk" localSheetId="3">'[2]Sundries Sales CYQ'!#REF!</definedName>
    <definedName name="nk" localSheetId="1">'[2]Sundries Sales CYQ'!#REF!</definedName>
    <definedName name="nk" localSheetId="6">'[2]Sundries Sales CYQ'!#REF!</definedName>
    <definedName name="nk" localSheetId="4">'[2]Sundries Sales CYQ'!#REF!</definedName>
    <definedName name="nk" localSheetId="5">'[2]Sundries Sales CYQ'!#REF!</definedName>
    <definedName name="nk">'[2]Sundries Sales CYQ'!#REF!</definedName>
    <definedName name="NoteA" localSheetId="0">#REF!</definedName>
    <definedName name="NoteA" localSheetId="2">#REF!</definedName>
    <definedName name="NoteA" localSheetId="3">#REF!</definedName>
    <definedName name="NoteA" localSheetId="1">#REF!</definedName>
    <definedName name="NoteA" localSheetId="6">#REF!</definedName>
    <definedName name="NoteA" localSheetId="4">#REF!</definedName>
    <definedName name="NoteA" localSheetId="5">#REF!</definedName>
    <definedName name="NoteA">#REF!</definedName>
    <definedName name="NoteB" localSheetId="0">#REF!</definedName>
    <definedName name="NoteB" localSheetId="2">#REF!</definedName>
    <definedName name="NoteB" localSheetId="3">#REF!</definedName>
    <definedName name="NoteB" localSheetId="1">#REF!</definedName>
    <definedName name="NoteB" localSheetId="6">#REF!</definedName>
    <definedName name="NoteB" localSheetId="4">#REF!</definedName>
    <definedName name="NoteB" localSheetId="5">#REF!</definedName>
    <definedName name="NoteB">#REF!</definedName>
    <definedName name="NoteC" localSheetId="0">#REF!</definedName>
    <definedName name="NoteC" localSheetId="2">#REF!</definedName>
    <definedName name="NoteC" localSheetId="3">#REF!</definedName>
    <definedName name="NoteC" localSheetId="1">#REF!</definedName>
    <definedName name="NoteC" localSheetId="6">#REF!</definedName>
    <definedName name="NoteC" localSheetId="4">#REF!</definedName>
    <definedName name="NoteC" localSheetId="5">#REF!</definedName>
    <definedName name="NoteC">#REF!</definedName>
    <definedName name="NoteD" localSheetId="0">#REF!</definedName>
    <definedName name="NoteD" localSheetId="2">#REF!</definedName>
    <definedName name="NoteD" localSheetId="3">#REF!</definedName>
    <definedName name="NoteD" localSheetId="1">#REF!</definedName>
    <definedName name="NoteD" localSheetId="6">#REF!</definedName>
    <definedName name="NoteD" localSheetId="4">#REF!</definedName>
    <definedName name="NoteD" localSheetId="5">#REF!</definedName>
    <definedName name="NoteD">#REF!</definedName>
    <definedName name="NoteE" localSheetId="0">#REF!</definedName>
    <definedName name="NoteE" localSheetId="2">#REF!</definedName>
    <definedName name="NoteE" localSheetId="3">#REF!</definedName>
    <definedName name="NoteE" localSheetId="1">#REF!</definedName>
    <definedName name="NoteE" localSheetId="6">#REF!</definedName>
    <definedName name="NoteE" localSheetId="4">#REF!</definedName>
    <definedName name="NoteE" localSheetId="5">#REF!</definedName>
    <definedName name="NoteE">#REF!</definedName>
    <definedName name="NoteF" localSheetId="0">#REF!</definedName>
    <definedName name="NoteF" localSheetId="2">#REF!</definedName>
    <definedName name="NoteF" localSheetId="3">#REF!</definedName>
    <definedName name="NoteF" localSheetId="1">#REF!</definedName>
    <definedName name="NoteF" localSheetId="6">#REF!</definedName>
    <definedName name="NoteF" localSheetId="4">#REF!</definedName>
    <definedName name="NoteF" localSheetId="5">#REF!</definedName>
    <definedName name="NoteF">#REF!</definedName>
    <definedName name="NoteG" localSheetId="0">#REF!</definedName>
    <definedName name="NoteG" localSheetId="2">#REF!</definedName>
    <definedName name="NoteG" localSheetId="3">#REF!</definedName>
    <definedName name="NoteG" localSheetId="1">#REF!</definedName>
    <definedName name="NoteG" localSheetId="6">#REF!</definedName>
    <definedName name="NoteG" localSheetId="4">#REF!</definedName>
    <definedName name="NoteG" localSheetId="5">#REF!</definedName>
    <definedName name="NoteG">#REF!</definedName>
    <definedName name="NoteH" localSheetId="0">#REF!</definedName>
    <definedName name="NoteH" localSheetId="2">#REF!</definedName>
    <definedName name="NoteH" localSheetId="3">#REF!</definedName>
    <definedName name="NoteH" localSheetId="1">#REF!</definedName>
    <definedName name="NoteH" localSheetId="6">#REF!</definedName>
    <definedName name="NoteH" localSheetId="4">#REF!</definedName>
    <definedName name="NoteH" localSheetId="5">#REF!</definedName>
    <definedName name="NoteH">#REF!</definedName>
    <definedName name="NoteI" localSheetId="0">#REF!</definedName>
    <definedName name="NoteI" localSheetId="2">#REF!</definedName>
    <definedName name="NoteI" localSheetId="3">#REF!</definedName>
    <definedName name="NoteI" localSheetId="1">#REF!</definedName>
    <definedName name="NoteI" localSheetId="6">#REF!</definedName>
    <definedName name="NoteI" localSheetId="4">#REF!</definedName>
    <definedName name="NoteI" localSheetId="5">#REF!</definedName>
    <definedName name="NoteI">#REF!</definedName>
    <definedName name="NoteJ" localSheetId="0">#REF!</definedName>
    <definedName name="NoteJ" localSheetId="2">#REF!</definedName>
    <definedName name="NoteJ" localSheetId="3">#REF!</definedName>
    <definedName name="NoteJ" localSheetId="1">#REF!</definedName>
    <definedName name="NoteJ" localSheetId="6">#REF!</definedName>
    <definedName name="NoteJ" localSheetId="4">#REF!</definedName>
    <definedName name="NoteJ" localSheetId="5">#REF!</definedName>
    <definedName name="NoteJ">#REF!</definedName>
    <definedName name="NoteK" localSheetId="0">#REF!</definedName>
    <definedName name="NoteK" localSheetId="2">#REF!</definedName>
    <definedName name="NoteK" localSheetId="3">#REF!</definedName>
    <definedName name="NoteK" localSheetId="1">#REF!</definedName>
    <definedName name="NoteK" localSheetId="6">#REF!</definedName>
    <definedName name="NoteK" localSheetId="4">#REF!</definedName>
    <definedName name="NoteK" localSheetId="5">#REF!</definedName>
    <definedName name="NoteK">#REF!</definedName>
    <definedName name="POTG" localSheetId="0">#REF!</definedName>
    <definedName name="POTG" localSheetId="2">#REF!</definedName>
    <definedName name="POTG" localSheetId="3">#REF!</definedName>
    <definedName name="POTG" localSheetId="1">#REF!</definedName>
    <definedName name="POTG" localSheetId="6">#REF!</definedName>
    <definedName name="POTG" localSheetId="4">#REF!</definedName>
    <definedName name="POTG" localSheetId="5">#REF!</definedName>
    <definedName name="POTG">#REF!</definedName>
    <definedName name="_xlnm.Print_Area" localSheetId="0">'SEBI PL'!$C$1:$L$71</definedName>
    <definedName name="_xlnm.Print_Area" localSheetId="2">'SEBI PL (2)'!$C$4:$M$37</definedName>
    <definedName name="_xlnm.Print_Area" localSheetId="3">'SEBI PL Option'!$C$1:$M$74</definedName>
    <definedName name="_xlnm.Print_Area" localSheetId="1">'SEBI PL Optn'!$C$2:$M$83</definedName>
    <definedName name="_xlnm.Print_Area" localSheetId="6">'Segment'!$B$3:$J$92</definedName>
    <definedName name="_xlnm.Print_Area" localSheetId="7">'Segment Notes'!$B$6:$P$34</definedName>
    <definedName name="_xlnm.Print_Area" localSheetId="4">'Segment option'!$B$3:$J$92</definedName>
    <definedName name="_xlnm.Print_Area" localSheetId="5">'Segment Optn'!$B$3:$L$90</definedName>
    <definedName name="qwerty" localSheetId="0">#REF!</definedName>
    <definedName name="qwerty" localSheetId="2">#REF!</definedName>
    <definedName name="qwerty" localSheetId="3">#REF!</definedName>
    <definedName name="qwerty" localSheetId="1">#REF!</definedName>
    <definedName name="qwerty" localSheetId="6">#REF!</definedName>
    <definedName name="qwerty" localSheetId="4">#REF!</definedName>
    <definedName name="qwerty" localSheetId="5">#REF!</definedName>
    <definedName name="qwerty">#REF!</definedName>
    <definedName name="Sales" localSheetId="0">#REF!</definedName>
    <definedName name="Sales" localSheetId="2">#REF!</definedName>
    <definedName name="Sales" localSheetId="3">#REF!</definedName>
    <definedName name="Sales" localSheetId="1">#REF!</definedName>
    <definedName name="Sales" localSheetId="6">#REF!</definedName>
    <definedName name="Sales" localSheetId="4">#REF!</definedName>
    <definedName name="Sales" localSheetId="5">#REF!</definedName>
    <definedName name="Sales">#REF!</definedName>
    <definedName name="Staff" localSheetId="0">#REF!</definedName>
    <definedName name="Staff" localSheetId="2">#REF!</definedName>
    <definedName name="Staff" localSheetId="3">#REF!</definedName>
    <definedName name="Staff" localSheetId="1">#REF!</definedName>
    <definedName name="Staff" localSheetId="6">#REF!</definedName>
    <definedName name="Staff" localSheetId="4">#REF!</definedName>
    <definedName name="Staff" localSheetId="5">#REF!</definedName>
    <definedName name="Staff">#REF!</definedName>
    <definedName name="staffcost" localSheetId="0">#REF!</definedName>
    <definedName name="staffcost" localSheetId="2">#REF!</definedName>
    <definedName name="staffcost" localSheetId="3">#REF!</definedName>
    <definedName name="staffcost" localSheetId="1">#REF!</definedName>
    <definedName name="staffcost" localSheetId="6">#REF!</definedName>
    <definedName name="staffcost" localSheetId="4">#REF!</definedName>
    <definedName name="staffcost" localSheetId="5">#REF!</definedName>
    <definedName name="staffcost">#REF!</definedName>
    <definedName name="TEST0" localSheetId="0">#REF!</definedName>
    <definedName name="TEST0" localSheetId="2">#REF!</definedName>
    <definedName name="TEST0" localSheetId="3">#REF!</definedName>
    <definedName name="TEST0" localSheetId="1">#REF!</definedName>
    <definedName name="TEST0" localSheetId="6">#REF!</definedName>
    <definedName name="TEST0" localSheetId="4">#REF!</definedName>
    <definedName name="TEST0" localSheetId="5">#REF!</definedName>
    <definedName name="TEST0">#REF!</definedName>
    <definedName name="TEST1" localSheetId="0">#REF!</definedName>
    <definedName name="TEST1" localSheetId="2">#REF!</definedName>
    <definedName name="TEST1" localSheetId="3">#REF!</definedName>
    <definedName name="TEST1" localSheetId="1">#REF!</definedName>
    <definedName name="TEST1" localSheetId="6">#REF!</definedName>
    <definedName name="TEST1" localSheetId="4">#REF!</definedName>
    <definedName name="TEST1" localSheetId="5">#REF!</definedName>
    <definedName name="TEST1">#REF!</definedName>
    <definedName name="TEST2" localSheetId="0">#REF!</definedName>
    <definedName name="TEST2" localSheetId="2">#REF!</definedName>
    <definedName name="TEST2" localSheetId="3">#REF!</definedName>
    <definedName name="TEST2" localSheetId="1">#REF!</definedName>
    <definedName name="TEST2" localSheetId="6">#REF!</definedName>
    <definedName name="TEST2" localSheetId="4">#REF!</definedName>
    <definedName name="TEST2" localSheetId="5">#REF!</definedName>
    <definedName name="TEST2">#REF!</definedName>
    <definedName name="TEST3" localSheetId="0">#REF!</definedName>
    <definedName name="TEST3" localSheetId="2">#REF!</definedName>
    <definedName name="TEST3" localSheetId="3">#REF!</definedName>
    <definedName name="TEST3" localSheetId="1">#REF!</definedName>
    <definedName name="TEST3" localSheetId="6">#REF!</definedName>
    <definedName name="TEST3" localSheetId="4">#REF!</definedName>
    <definedName name="TEST3" localSheetId="5">#REF!</definedName>
    <definedName name="TEST3">#REF!</definedName>
    <definedName name="TEST4" localSheetId="0">#REF!</definedName>
    <definedName name="TEST4" localSheetId="2">#REF!</definedName>
    <definedName name="TEST4" localSheetId="3">#REF!</definedName>
    <definedName name="TEST4" localSheetId="1">#REF!</definedName>
    <definedName name="TEST4" localSheetId="6">#REF!</definedName>
    <definedName name="TEST4" localSheetId="4">#REF!</definedName>
    <definedName name="TEST4" localSheetId="5">#REF!</definedName>
    <definedName name="TEST4">#REF!</definedName>
    <definedName name="TEST5" localSheetId="0">#REF!</definedName>
    <definedName name="TEST5" localSheetId="2">#REF!</definedName>
    <definedName name="TEST5" localSheetId="3">#REF!</definedName>
    <definedName name="TEST5" localSheetId="1">#REF!</definedName>
    <definedName name="TEST5" localSheetId="6">#REF!</definedName>
    <definedName name="TEST5" localSheetId="4">#REF!</definedName>
    <definedName name="TEST5" localSheetId="5">#REF!</definedName>
    <definedName name="TEST5">#REF!</definedName>
    <definedName name="TEST6" localSheetId="0">#REF!</definedName>
    <definedName name="TEST6" localSheetId="2">#REF!</definedName>
    <definedName name="TEST6" localSheetId="3">#REF!</definedName>
    <definedName name="TEST6" localSheetId="1">#REF!</definedName>
    <definedName name="TEST6" localSheetId="6">#REF!</definedName>
    <definedName name="TEST6" localSheetId="4">#REF!</definedName>
    <definedName name="TEST6" localSheetId="5">#REF!</definedName>
    <definedName name="TEST6">#REF!</definedName>
    <definedName name="TEST7" localSheetId="0">#REF!</definedName>
    <definedName name="TEST7" localSheetId="2">#REF!</definedName>
    <definedName name="TEST7" localSheetId="3">#REF!</definedName>
    <definedName name="TEST7" localSheetId="1">#REF!</definedName>
    <definedName name="TEST7" localSheetId="6">#REF!</definedName>
    <definedName name="TEST7" localSheetId="4">#REF!</definedName>
    <definedName name="TEST7" localSheetId="5">#REF!</definedName>
    <definedName name="TEST7">#REF!</definedName>
    <definedName name="TESTHKEY" localSheetId="0">#REF!</definedName>
    <definedName name="TESTHKEY" localSheetId="2">#REF!</definedName>
    <definedName name="TESTHKEY" localSheetId="3">#REF!</definedName>
    <definedName name="TESTHKEY" localSheetId="1">#REF!</definedName>
    <definedName name="TESTHKEY" localSheetId="6">#REF!</definedName>
    <definedName name="TESTHKEY" localSheetId="4">#REF!</definedName>
    <definedName name="TESTHKEY" localSheetId="5">#REF!</definedName>
    <definedName name="TESTHKEY">#REF!</definedName>
    <definedName name="TESTKEYS" localSheetId="0">#REF!</definedName>
    <definedName name="TESTKEYS" localSheetId="2">#REF!</definedName>
    <definedName name="TESTKEYS" localSheetId="3">#REF!</definedName>
    <definedName name="TESTKEYS" localSheetId="1">#REF!</definedName>
    <definedName name="TESTKEYS" localSheetId="6">#REF!</definedName>
    <definedName name="TESTKEYS" localSheetId="4">#REF!</definedName>
    <definedName name="TESTKEYS" localSheetId="5">#REF!</definedName>
    <definedName name="TESTKEYS">#REF!</definedName>
    <definedName name="TESTVKEY" localSheetId="0">#REF!</definedName>
    <definedName name="TESTVKEY" localSheetId="2">#REF!</definedName>
    <definedName name="TESTVKEY" localSheetId="3">#REF!</definedName>
    <definedName name="TESTVKEY" localSheetId="1">#REF!</definedName>
    <definedName name="TESTVKEY" localSheetId="6">#REF!</definedName>
    <definedName name="TESTVKEY" localSheetId="4">#REF!</definedName>
    <definedName name="TESTVKEY" localSheetId="5">#REF!</definedName>
    <definedName name="TESTVKEY">#REF!</definedName>
    <definedName name="THOU">'[3]IN'!$B$253</definedName>
    <definedName name="Treasury" localSheetId="0">#REF!</definedName>
    <definedName name="Treasury" localSheetId="2">#REF!</definedName>
    <definedName name="Treasury" localSheetId="3">#REF!</definedName>
    <definedName name="Treasury" localSheetId="1">#REF!</definedName>
    <definedName name="Treasury" localSheetId="6">#REF!</definedName>
    <definedName name="Treasury" localSheetId="4">#REF!</definedName>
    <definedName name="Treasury" localSheetId="5">#REF!</definedName>
    <definedName name="Treasury">#REF!</definedName>
    <definedName name="Unrealised" localSheetId="0">#REF!</definedName>
    <definedName name="Unrealised" localSheetId="2">#REF!</definedName>
    <definedName name="Unrealised" localSheetId="3">#REF!</definedName>
    <definedName name="Unrealised" localSheetId="1">#REF!</definedName>
    <definedName name="Unrealised" localSheetId="6">#REF!</definedName>
    <definedName name="Unrealised" localSheetId="4">#REF!</definedName>
    <definedName name="Unrealised" localSheetId="5">#REF!</definedName>
    <definedName name="Unrealised">#REF!</definedName>
    <definedName name="Uttaranchal" localSheetId="0">#REF!</definedName>
    <definedName name="Uttaranchal" localSheetId="2">#REF!</definedName>
    <definedName name="Uttaranchal" localSheetId="3">#REF!</definedName>
    <definedName name="Uttaranchal" localSheetId="1">#REF!</definedName>
    <definedName name="Uttaranchal" localSheetId="6">#REF!</definedName>
    <definedName name="Uttaranchal" localSheetId="4">#REF!</definedName>
    <definedName name="Uttaranchal" localSheetId="5">#REF!</definedName>
    <definedName name="Uttaranchal">#REF!</definedName>
    <definedName name="VAT" localSheetId="0">#REF!</definedName>
    <definedName name="VAT" localSheetId="2">#REF!</definedName>
    <definedName name="VAT" localSheetId="3">#REF!</definedName>
    <definedName name="VAT" localSheetId="1">#REF!</definedName>
    <definedName name="VAT" localSheetId="6">#REF!</definedName>
    <definedName name="VAT" localSheetId="4">#REF!</definedName>
    <definedName name="VAT" localSheetId="5">#REF!</definedName>
    <definedName name="VAT">#REF!</definedName>
    <definedName name="yy" localSheetId="0">#REF!</definedName>
    <definedName name="yy" localSheetId="2">#REF!</definedName>
    <definedName name="yy" localSheetId="3">#REF!</definedName>
    <definedName name="yy" localSheetId="1">#REF!</definedName>
    <definedName name="yy" localSheetId="6">#REF!</definedName>
    <definedName name="yy" localSheetId="4">#REF!</definedName>
    <definedName name="yy" localSheetId="5">#REF!</definedName>
    <definedName name="yy">#REF!</definedName>
    <definedName name="Z_72D18146_C293_4BF6_9789_8B2151CE2E22_.wvu.Cols" localSheetId="0" hidden="1">'SEBI PL'!#REF!,'SEBI PL'!#REF!,'SEBI PL'!#REF!</definedName>
    <definedName name="Z_72D18146_C293_4BF6_9789_8B2151CE2E22_.wvu.Cols" localSheetId="2" hidden="1">'SEBI PL (2)'!#REF!,'SEBI PL (2)'!#REF!,'SEBI PL (2)'!$O:$P</definedName>
    <definedName name="Z_72D18146_C293_4BF6_9789_8B2151CE2E22_.wvu.Cols" localSheetId="3" hidden="1">'SEBI PL Option'!#REF!,'SEBI PL Option'!#REF!,'SEBI PL Option'!#REF!</definedName>
    <definedName name="Z_72D18146_C293_4BF6_9789_8B2151CE2E22_.wvu.Cols" localSheetId="1" hidden="1">'SEBI PL Optn'!#REF!,'SEBI PL Optn'!#REF!,'SEBI PL Optn'!$O:$P</definedName>
    <definedName name="Z_72D18146_C293_4BF6_9789_8B2151CE2E22_.wvu.Cols" localSheetId="6" hidden="1">'Segment'!#REF!,'Segment'!#REF!,'Segment'!#REF!,'Segment'!$FB:$FB</definedName>
    <definedName name="Z_72D18146_C293_4BF6_9789_8B2151CE2E22_.wvu.Cols" localSheetId="4" hidden="1">'Segment option'!#REF!,'Segment option'!#REF!,'Segment option'!#REF!,'Segment option'!$FB:$FB</definedName>
    <definedName name="Z_72D18146_C293_4BF6_9789_8B2151CE2E22_.wvu.Cols" localSheetId="5" hidden="1">'Segment Optn'!#REF!,'Segment Optn'!#REF!,'Segment Optn'!#REF!,'Segment Optn'!$FL:$FL</definedName>
    <definedName name="Z_72D18146_C293_4BF6_9789_8B2151CE2E22_.wvu.PrintArea" localSheetId="0" hidden="1">'SEBI PL'!$C$1:$K$64,'SEBI PL'!#REF!</definedName>
    <definedName name="Z_72D18146_C293_4BF6_9789_8B2151CE2E22_.wvu.PrintArea" localSheetId="2" hidden="1">'SEBI PL (2)'!$C$1:$M$10,'SEBI PL (2)'!$C$12:$P$41</definedName>
    <definedName name="Z_72D18146_C293_4BF6_9789_8B2151CE2E22_.wvu.PrintArea" localSheetId="3" hidden="1">'SEBI PL Option'!$C$1:$L$64,'SEBI PL Option'!#REF!</definedName>
    <definedName name="Z_72D18146_C293_4BF6_9789_8B2151CE2E22_.wvu.PrintArea" localSheetId="1" hidden="1">'SEBI PL Optn'!$C$1:$M$69,'SEBI PL Optn'!$C$71:$P$83</definedName>
    <definedName name="Z_72D18146_C293_4BF6_9789_8B2151CE2E22_.wvu.PrintArea" localSheetId="6" hidden="1">'Segment'!$B$3:$I$91</definedName>
    <definedName name="Z_72D18146_C293_4BF6_9789_8B2151CE2E22_.wvu.PrintArea" localSheetId="7" hidden="1">'Segment Notes'!$B$6:$O$34</definedName>
    <definedName name="Z_72D18146_C293_4BF6_9789_8B2151CE2E22_.wvu.PrintArea" localSheetId="4" hidden="1">'Segment option'!$B$3:$I$91</definedName>
    <definedName name="Z_72D18146_C293_4BF6_9789_8B2151CE2E22_.wvu.PrintArea" localSheetId="5" hidden="1">'Segment Optn'!$B$3:$M$89</definedName>
    <definedName name="Z_72D18146_C293_4BF6_9789_8B2151CE2E22_.wvu.Rows" localSheetId="8" hidden="1">'Newspaper'!$16:$16,'Newspaper'!$24:$24</definedName>
    <definedName name="Z_72D18146_C293_4BF6_9789_8B2151CE2E22_.wvu.Rows" localSheetId="0" hidden="1">'SEBI PL'!#REF!,'SEBI PL'!#REF!,'SEBI PL'!#REF!,'SEBI PL'!#REF!,'SEBI PL'!#REF!,'SEBI PL'!#REF!,'SEBI PL'!#REF!,'SEBI PL'!#REF!,'SEBI PL'!#REF!,'SEBI PL'!#REF!,'SEBI PL'!#REF!,'SEBI PL'!#REF!,'SEBI PL'!#REF!</definedName>
    <definedName name="Z_72D18146_C293_4BF6_9789_8B2151CE2E22_.wvu.Rows" localSheetId="2" hidden="1">'SEBI PL (2)'!#REF!,'SEBI PL (2)'!#REF!,'SEBI PL (2)'!#REF!,'SEBI PL (2)'!#REF!,'SEBI PL (2)'!#REF!,'SEBI PL (2)'!#REF!,'SEBI PL (2)'!#REF!,'SEBI PL (2)'!#REF!,'SEBI PL (2)'!#REF!,'SEBI PL (2)'!#REF!,'SEBI PL (2)'!#REF!,'SEBI PL (2)'!$47:$48,'SEBI PL (2)'!$52:$52</definedName>
    <definedName name="Z_72D18146_C293_4BF6_9789_8B2151CE2E22_.wvu.Rows" localSheetId="3" hidden="1">'SEBI PL Option'!#REF!,'SEBI PL Option'!#REF!,'SEBI PL Option'!#REF!,'SEBI PL Option'!#REF!,'SEBI PL Option'!#REF!,'SEBI PL Option'!#REF!,'SEBI PL Option'!#REF!,'SEBI PL Option'!#REF!,'SEBI PL Option'!#REF!,'SEBI PL Option'!#REF!,'SEBI PL Option'!#REF!,'SEBI PL Option'!#REF!,'SEBI PL Option'!#REF!</definedName>
    <definedName name="Z_72D18146_C293_4BF6_9789_8B2151CE2E22_.wvu.Rows" localSheetId="1" hidden="1">'SEBI PL Optn'!#REF!,'SEBI PL Optn'!#REF!,'SEBI PL Optn'!#REF!,'SEBI PL Optn'!#REF!,'SEBI PL Optn'!#REF!,'SEBI PL Optn'!#REF!,'SEBI PL Optn'!#REF!,'SEBI PL Optn'!#REF!,'SEBI PL Optn'!#REF!,'SEBI PL Optn'!#REF!,'SEBI PL Optn'!#REF!,'SEBI PL Optn'!$89:$90,'SEBI PL Optn'!$94:$94</definedName>
    <definedName name="Z_72D18146_C293_4BF6_9789_8B2151CE2E22_.wvu.Rows" localSheetId="6" hidden="1">'Segment'!$92:$92</definedName>
    <definedName name="Z_72D18146_C293_4BF6_9789_8B2151CE2E22_.wvu.Rows" localSheetId="4" hidden="1">'Segment option'!$92:$92</definedName>
    <definedName name="Z_72D18146_C293_4BF6_9789_8B2151CE2E22_.wvu.Rows" localSheetId="5" hidden="1">'Segment Optn'!$90:$90</definedName>
  </definedNames>
  <calcPr fullCalcOnLoad="1"/>
</workbook>
</file>

<file path=xl/sharedStrings.xml><?xml version="1.0" encoding="utf-8"?>
<sst xmlns="http://schemas.openxmlformats.org/spreadsheetml/2006/main" count="692" uniqueCount="230">
  <si>
    <t>ITC Limited</t>
  </si>
  <si>
    <t>ended</t>
  </si>
  <si>
    <t>a)</t>
  </si>
  <si>
    <t>b)</t>
  </si>
  <si>
    <t>c)</t>
  </si>
  <si>
    <t>d)</t>
  </si>
  <si>
    <t>e)</t>
  </si>
  <si>
    <t>f)</t>
  </si>
  <si>
    <t>PAID UP EQUITY SHARE CAPITAL</t>
  </si>
  <si>
    <t>-</t>
  </si>
  <si>
    <t>Notes :</t>
  </si>
  <si>
    <t>Cost of materials consumed</t>
  </si>
  <si>
    <t>Employee benefits expense</t>
  </si>
  <si>
    <t>(a)</t>
  </si>
  <si>
    <t>(b)</t>
  </si>
  <si>
    <t>TOTAL EXPENSES</t>
  </si>
  <si>
    <t>EXPENSES</t>
  </si>
  <si>
    <t>(Unaudited)</t>
  </si>
  <si>
    <t xml:space="preserve"> ended</t>
  </si>
  <si>
    <t>Particulars</t>
  </si>
  <si>
    <t>Limited Review</t>
  </si>
  <si>
    <t xml:space="preserve">Registered Office : </t>
  </si>
  <si>
    <t>For and on behalf of the Board</t>
  </si>
  <si>
    <t xml:space="preserve">Virginia House, 37 J.L. Nehru Road, </t>
  </si>
  <si>
    <t>Kolkata 700 071, India</t>
  </si>
  <si>
    <t xml:space="preserve">                                                                                                         </t>
  </si>
  <si>
    <t>ITC  LIMITED</t>
  </si>
  <si>
    <t>3 Months</t>
  </si>
  <si>
    <t>Twelve Months</t>
  </si>
  <si>
    <t>Segment Revenue</t>
  </si>
  <si>
    <t>FMCG</t>
  </si>
  <si>
    <t>Segment Results</t>
  </si>
  <si>
    <t>- Cigarettes</t>
  </si>
  <si>
    <t xml:space="preserve">- Cigarettes </t>
  </si>
  <si>
    <t>- Others</t>
  </si>
  <si>
    <t>Total FMCG</t>
  </si>
  <si>
    <t>Hotels</t>
  </si>
  <si>
    <t>Agri Business</t>
  </si>
  <si>
    <t>Paperboards, Paper &amp; Packaging</t>
  </si>
  <si>
    <t>Less :</t>
  </si>
  <si>
    <t>i)</t>
  </si>
  <si>
    <t>Profit Before Tax</t>
  </si>
  <si>
    <t xml:space="preserve">     </t>
  </si>
  <si>
    <t>(2)</t>
  </si>
  <si>
    <t>The business groups comprise the following :</t>
  </si>
  <si>
    <t xml:space="preserve">      </t>
  </si>
  <si>
    <t>:</t>
  </si>
  <si>
    <t>Cigarettes</t>
  </si>
  <si>
    <t xml:space="preserve">  </t>
  </si>
  <si>
    <t>Others</t>
  </si>
  <si>
    <t>Hoteliering.</t>
  </si>
  <si>
    <t>Paperboards, Paper including Specialty Paper &amp; Packaging including Flexibles.</t>
  </si>
  <si>
    <t>(3)</t>
  </si>
  <si>
    <t>Segment results of 'FMCG : Others' are after considering significant business development, brand building and gestation costs of Branded Packaged Foods businesses and Personal Care Products business.</t>
  </si>
  <si>
    <t xml:space="preserve">              Chairman</t>
  </si>
  <si>
    <t xml:space="preserve">- Others     </t>
  </si>
  <si>
    <t xml:space="preserve">Total FMCG      </t>
  </si>
  <si>
    <t xml:space="preserve">Agri Business        </t>
  </si>
  <si>
    <t xml:space="preserve">Paperboards, Paper &amp; Packaging </t>
  </si>
  <si>
    <t xml:space="preserve">Total </t>
  </si>
  <si>
    <t xml:space="preserve">Less :  Inter-segment revenue </t>
  </si>
  <si>
    <t>Cigarettes, Cigars etc.</t>
  </si>
  <si>
    <r>
      <t xml:space="preserve">(` </t>
    </r>
    <r>
      <rPr>
        <b/>
        <sz val="10"/>
        <rFont val="Arial"/>
        <family val="2"/>
      </rPr>
      <t>in Crores</t>
    </r>
    <r>
      <rPr>
        <b/>
        <sz val="10"/>
        <rFont val="Rupee Foradian"/>
        <family val="2"/>
      </rPr>
      <t>)</t>
    </r>
  </si>
  <si>
    <t>Purchases of stock-in-trade</t>
  </si>
  <si>
    <t>Place : Kolkata, India</t>
  </si>
  <si>
    <t xml:space="preserve">Other expenses </t>
  </si>
  <si>
    <t xml:space="preserve">Hotels </t>
  </si>
  <si>
    <t xml:space="preserve">3 Months </t>
  </si>
  <si>
    <t xml:space="preserve">Corresponding 3 Months </t>
  </si>
  <si>
    <t>31.12.2015</t>
  </si>
  <si>
    <t>ii)</t>
  </si>
  <si>
    <t xml:space="preserve">Hotels                    </t>
  </si>
  <si>
    <t>Finance Costs</t>
  </si>
  <si>
    <t>31.12.2016</t>
  </si>
  <si>
    <t>g)</t>
  </si>
  <si>
    <t>Unallocated Corporate Assets</t>
  </si>
  <si>
    <t>Total Assets</t>
  </si>
  <si>
    <t>Total</t>
  </si>
  <si>
    <t>Unallocated Corporate Liabilities</t>
  </si>
  <si>
    <t>Total Liabilities</t>
  </si>
  <si>
    <t>Dated : 27th January, 2017</t>
  </si>
  <si>
    <t>Director &amp; Chief Financial Officer</t>
  </si>
  <si>
    <t>Sl. No.</t>
  </si>
  <si>
    <t>Total Income from Operations</t>
  </si>
  <si>
    <t>Net Profit / (Loss) for the period (before Tax, Exceptional and/or Extraordinary items)</t>
  </si>
  <si>
    <t>Net Profit / (Loss) for the period before tax (after Exceptional and/or Extraordinary items)</t>
  </si>
  <si>
    <t>Net Profit / (Loss) for the period after tax (after Exceptional and/or Extraordinary items)</t>
  </si>
  <si>
    <t>Total Comprehensive Income for the period [Comprising Profit / (Loss) for the period (after tax) and Other Comprehensive Income (after tax)]</t>
  </si>
  <si>
    <t>Equity Share Capital</t>
  </si>
  <si>
    <t>Reserves (excluding Revaluation Reserve)</t>
  </si>
  <si>
    <r>
      <t>1. Basic (</t>
    </r>
    <r>
      <rPr>
        <sz val="10"/>
        <color indexed="8"/>
        <rFont val="Rupee Foradian"/>
        <family val="2"/>
      </rPr>
      <t>`</t>
    </r>
    <r>
      <rPr>
        <sz val="10"/>
        <color indexed="8"/>
        <rFont val="Arial"/>
        <family val="2"/>
      </rPr>
      <t>):</t>
    </r>
  </si>
  <si>
    <r>
      <t>2. Diluted (</t>
    </r>
    <r>
      <rPr>
        <sz val="10"/>
        <color indexed="8"/>
        <rFont val="Rupee Foradian"/>
        <family val="2"/>
      </rPr>
      <t>`</t>
    </r>
    <r>
      <rPr>
        <sz val="10"/>
        <color indexed="8"/>
        <rFont val="Arial"/>
        <family val="2"/>
      </rPr>
      <t>):</t>
    </r>
  </si>
  <si>
    <t>Note:</t>
  </si>
  <si>
    <t>Extract of Standalone Unaudited Financial Results for the Quarter and Nine Months ended 31st December, 2016</t>
  </si>
  <si>
    <t xml:space="preserve">9 Months </t>
  </si>
  <si>
    <t>a) The above is an extract of the detailed format of Statement of Standalone Unaudited Financial Results filed with the Stock Exchanges under Regulation 33 of the SEBI (Listing Obligations and Disclosure Requirements) Regulations, 2015. The detailed financial results and this extract were reviewed by the Audit Committee and approved at the meeting of the Board of Directors of the Company held on 27th January 2017. The full format of the Statement of Standalone Unaudited Financial Results are available on the Company's website (www.itcportal.com) and on the websites of the National Stock Exchange of India Limited (www.nseindia.com), BSE Limited (www.bseindia.com) and the Calcutta Stock Exchange Limited (www.cse-india.com).</t>
  </si>
  <si>
    <r>
      <t xml:space="preserve">b) During the quarter ended 30th September, 2016 the Company issued and allotted 402,66,57,100 Ordinary Shares of </t>
    </r>
    <r>
      <rPr>
        <sz val="10"/>
        <rFont val="Rupee Foradian"/>
        <family val="2"/>
      </rPr>
      <t>`</t>
    </r>
    <r>
      <rPr>
        <sz val="10"/>
        <rFont val="Arial"/>
        <family val="2"/>
      </rPr>
      <t xml:space="preserve"> 1/- each, as fully paid-up Bonus Shares in the proportion of 1 (One) Bonus Share of </t>
    </r>
    <r>
      <rPr>
        <sz val="10"/>
        <rFont val="Rupee Foradian"/>
        <family val="2"/>
      </rPr>
      <t>`</t>
    </r>
    <r>
      <rPr>
        <sz val="10"/>
        <rFont val="Arial"/>
        <family val="2"/>
      </rPr>
      <t xml:space="preserve"> 1/- each for every existing 2 (Two) Ordinary Shares of </t>
    </r>
    <r>
      <rPr>
        <sz val="10"/>
        <rFont val="Rupee Foradian"/>
        <family val="2"/>
      </rPr>
      <t>`</t>
    </r>
    <r>
      <rPr>
        <sz val="10"/>
        <rFont val="Arial"/>
        <family val="2"/>
      </rPr>
      <t xml:space="preserve"> 1/- each. Pursuant to the above, the earnings per share (Basic and Diluted) have been adjusted for all the periods stated above. </t>
    </r>
  </si>
  <si>
    <t>c) The Limited Review as required under Regulation 33 of the SEBI (Listing Obligations and Disclosure Requirements) Regulations, 2015 has been completed and the related Report forwarded to the Stock Exchanges. This Report does not have any impact on the 'Results and Notes' for the Quarter ended 31st December, 2016 which needs to be explained.</t>
  </si>
  <si>
    <r>
      <t xml:space="preserve">Earnings Per Share (of </t>
    </r>
    <r>
      <rPr>
        <sz val="10"/>
        <color indexed="8"/>
        <rFont val="Rupee Foradian"/>
        <family val="2"/>
      </rPr>
      <t>`</t>
    </r>
    <r>
      <rPr>
        <sz val="10"/>
        <color indexed="8"/>
        <rFont val="Arial"/>
        <family val="2"/>
      </rPr>
      <t xml:space="preserve"> 1/- each) (not annualised):</t>
    </r>
  </si>
  <si>
    <t>This statement is as per Regulation 33 of the SEBI (Listing Obligations and Disclosure Requirements) Regulations, 2015.</t>
  </si>
  <si>
    <t>Segment Assets</t>
  </si>
  <si>
    <t>Segment Liabilities</t>
  </si>
  <si>
    <t>(Audited)</t>
  </si>
  <si>
    <t>Current Tax</t>
  </si>
  <si>
    <t>Deferred Tax</t>
  </si>
  <si>
    <t>A (i)</t>
  </si>
  <si>
    <t>Items that will not be reclassified to profit or loss</t>
  </si>
  <si>
    <t xml:space="preserve">  (ii)</t>
  </si>
  <si>
    <t>Income tax relating to items that will not be reclassified to profit or loss</t>
  </si>
  <si>
    <t>Items that will be reclassified to profit or loss</t>
  </si>
  <si>
    <t>Income tax relating to items that will be reclassified to profit or loss</t>
  </si>
  <si>
    <t>B (i)</t>
  </si>
  <si>
    <t>OWNERS OF THE PARENT</t>
  </si>
  <si>
    <t>OTHER COMPREHENSIVE INCOME</t>
  </si>
  <si>
    <t>Changes in inventories of finished goods, stock-in-trade, work-in-progress and intermediates</t>
  </si>
  <si>
    <t>TOTAL INCOME (1+2)</t>
  </si>
  <si>
    <t>Agri commodities such as soya, spices, coffee and leaf tobacco.</t>
  </si>
  <si>
    <t>Finance costs</t>
  </si>
  <si>
    <t>Depreciation and amortization expense</t>
  </si>
  <si>
    <t>Gross Revenue from sale of products and services</t>
  </si>
  <si>
    <t>Unaudited Segment-wise Revenue, Results, Assets and Liabilities</t>
  </si>
  <si>
    <t xml:space="preserve">(Audited) </t>
  </si>
  <si>
    <t>Website: www.itcportal.com | E-mail: enduringvalue@itc.in | Phone: +91-33-2288 9371 | Fax: +91-33-2288 0655 | CIN : L16005WB1910PLC001985</t>
  </si>
  <si>
    <t>Other operating revenue</t>
  </si>
  <si>
    <t>(i)</t>
  </si>
  <si>
    <t>(ii)</t>
  </si>
  <si>
    <t>REVENUE FROM OPERATIONS[(i)+(ii)]</t>
  </si>
  <si>
    <t>iii)</t>
  </si>
  <si>
    <t>Exceptional items</t>
  </si>
  <si>
    <t>PROFIT BEFORE EXCEPTIONAL ITEMS AND TAX (3-4)</t>
  </si>
  <si>
    <t>TOTAL COMPREHENSIVE INCOME (9+10)</t>
  </si>
  <si>
    <t xml:space="preserve">            ITC Limited</t>
  </si>
  <si>
    <t>RESERVES EXCLUDING REVALUATION RESERVES</t>
  </si>
  <si>
    <t>30.09.2018</t>
  </si>
  <si>
    <t>6 Months</t>
  </si>
  <si>
    <t xml:space="preserve">Preceding 
3 Months </t>
  </si>
  <si>
    <t>Corresponding 3 Months</t>
  </si>
  <si>
    <t>Preceding 3 Months</t>
  </si>
  <si>
    <t>30.09.2019</t>
  </si>
  <si>
    <t>31.03.2019</t>
  </si>
  <si>
    <t>PROFIT BEFORE TAX  (3-4)</t>
  </si>
  <si>
    <t>PROFIT FOR THE PERIOD (5-6)</t>
  </si>
  <si>
    <t>SHARE OF PROFIT / (LOSS) OF ASSOCIATES AND JOINT VENTURES</t>
  </si>
  <si>
    <t>PROFIT AFTER TAX, SHARE OF PROFIT OF ASSOCIATES AND JOINT VENTURES (7+8)</t>
  </si>
  <si>
    <t>CONSOLIDATED</t>
  </si>
  <si>
    <t>Chairman &amp; Managing Director</t>
  </si>
  <si>
    <t>- Restructuring of Lifestyle Retailing Business</t>
  </si>
  <si>
    <t>The continuing significant brand building costs covering a range of personal care and branded packaged food products are reflected under 'Other expenses' stated above and in Segment Results under 'FMCG-Others'.</t>
  </si>
  <si>
    <t>PROFIT FOR THE PERIOD ATTRIBUTABLE TO :</t>
  </si>
  <si>
    <t>TOTAL COMPREHENSIVE INCOME FOR THE PERIOD ATTRIBUTABLE TO :</t>
  </si>
  <si>
    <t>(₹ in Crores)</t>
  </si>
  <si>
    <t>OTHER INCOME</t>
  </si>
  <si>
    <t xml:space="preserve">During the quarter ended 30th September, 2019, xxxxxxxxxxxxxxx Ordinary Shares of ` 1/- each were issued and allotted under the Company’s Employee Stock Option Schemes (ESOS). Consequently, the issued and paid-up Share Capital of the Company as on 30th September, 2019 stands increased to ` xxxxxxxxxxxxx. </t>
  </si>
  <si>
    <r>
      <t>(</t>
    </r>
    <r>
      <rPr>
        <b/>
        <sz val="11"/>
        <rFont val="Rupee Foradian"/>
        <family val="2"/>
      </rPr>
      <t>`</t>
    </r>
    <r>
      <rPr>
        <b/>
        <sz val="11"/>
        <rFont val="Arial"/>
        <family val="2"/>
      </rPr>
      <t xml:space="preserve"> in Crores)</t>
    </r>
  </si>
  <si>
    <r>
      <t xml:space="preserve">(Ordinary Shares of </t>
    </r>
    <r>
      <rPr>
        <sz val="16"/>
        <rFont val="Rupee Foradian"/>
        <family val="2"/>
      </rPr>
      <t xml:space="preserve">` </t>
    </r>
    <r>
      <rPr>
        <sz val="16"/>
        <rFont val="Arial"/>
        <family val="2"/>
      </rPr>
      <t>1/- each)</t>
    </r>
  </si>
  <si>
    <r>
      <t xml:space="preserve">EARNINGS PER SHARE (of </t>
    </r>
    <r>
      <rPr>
        <sz val="16"/>
        <rFont val="Rupee Foradian"/>
        <family val="2"/>
      </rPr>
      <t>`</t>
    </r>
    <r>
      <rPr>
        <sz val="16"/>
        <rFont val="Arial"/>
        <family val="2"/>
      </rPr>
      <t xml:space="preserve"> 1/- each) (not annualised):</t>
    </r>
  </si>
  <si>
    <t>NON-CONTROLLING INTERESTS</t>
  </si>
  <si>
    <t>Notes:</t>
  </si>
  <si>
    <t>(1)</t>
  </si>
  <si>
    <t>Other un-allocable (income) net of
un-allocable expenditure [Note]</t>
  </si>
  <si>
    <t>Note: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</si>
  <si>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r>
      <t>Basic (</t>
    </r>
    <r>
      <rPr>
        <sz val="16"/>
        <rFont val="Rupee Foradian"/>
        <family val="2"/>
      </rPr>
      <t>`</t>
    </r>
    <r>
      <rPr>
        <sz val="16"/>
        <rFont val="Arial"/>
        <family val="2"/>
      </rPr>
      <t>)</t>
    </r>
  </si>
  <si>
    <r>
      <t>Diluted  (</t>
    </r>
    <r>
      <rPr>
        <sz val="16"/>
        <rFont val="Rupee Foradian"/>
        <family val="2"/>
      </rPr>
      <t>`</t>
    </r>
    <r>
      <rPr>
        <sz val="16"/>
        <rFont val="Arial"/>
        <family val="2"/>
      </rPr>
      <t>)</t>
    </r>
  </si>
  <si>
    <t>The Group does not have any exceptional item to report for the above periods.</t>
  </si>
  <si>
    <t>TAX EXPENSE (Refer Note 4)</t>
  </si>
  <si>
    <t>31.12.2018</t>
  </si>
  <si>
    <t>31.12.2019</t>
  </si>
  <si>
    <t>for the Quarter and Nine Months ended 31st December, 2019</t>
  </si>
  <si>
    <t>Statement of Unaudited Consolidated Financial Results for the Quarter and Nine Months ended 31st December, 2019</t>
  </si>
  <si>
    <t>9 Months</t>
  </si>
  <si>
    <t>The Unaudited Consolidated Financial Results and Segment Results were reviewed by the Audit Committee and approved by the Board of Directors of the Company at the meeting held on 31st January, 2020.</t>
  </si>
  <si>
    <r>
      <t xml:space="preserve">During the quarter ended 31st December, 2019, ...,..,..,...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December, 2019 stands increased to  </t>
    </r>
    <r>
      <rPr>
        <sz val="16"/>
        <rFont val="Rupee Foradian"/>
        <family val="2"/>
      </rPr>
      <t>`</t>
    </r>
    <r>
      <rPr>
        <sz val="16"/>
        <rFont val="Arial"/>
        <family val="2"/>
      </rPr>
      <t>.....,..,..,...../-.</t>
    </r>
  </si>
  <si>
    <r>
      <t xml:space="preserve">The Company and some of its subsidiaries have exercised the option permitted under Section 115BAA of the Income-tax Act, 1961 as introduced by the Taxation Laws (Amendment) Ordinance, 2019. Accordingly, the Deferred Tax Liabilities (net) as at March 31, 2019 and the estimate of tax expense for the year ended 31st March 2020 have been re-measured. The resultant impact is being recognised over the three quarters of the financial year commencing from Quarter Ended 30th September, 2019. Consequently, tax expense for the quarter and nine months ended 31st December, 2019 includes a credit of </t>
    </r>
    <r>
      <rPr>
        <sz val="16"/>
        <rFont val="Rupee Foradian"/>
        <family val="2"/>
      </rPr>
      <t xml:space="preserve">` </t>
    </r>
    <r>
      <rPr>
        <sz val="16"/>
        <rFont val="Arial"/>
        <family val="2"/>
      </rPr>
      <t xml:space="preserve">....... Crores and ₹ ....... Crores respectively (quarter ended 30.09.2019 - ₹ 349.62 Crores). </t>
    </r>
  </si>
  <si>
    <t>The Limited Review, as required under Regulation 33 of the SEBI (Listing Obligations and Disclosure Requirements) Regulations, 2015, has been completed and the related Report does not have any impact on the above 'Results and Notes' for the Quarter and Nine months ended 31st December, 2019 which needs to be explained.</t>
  </si>
  <si>
    <t>Nine Months</t>
  </si>
  <si>
    <t>EXCEPTIONAL ITEMS (Refer note )</t>
  </si>
  <si>
    <t>PROFIT FOR THE PERIOD (7-8)</t>
  </si>
  <si>
    <t>PROFIT AFTER TAX, SHARE OF PROFIT OF ASSOCIATES AND JOINT VENTURES (9+10)</t>
  </si>
  <si>
    <t>TOTAL COMPREHENSIVE INCOME (11+12)</t>
  </si>
  <si>
    <t>Other un-allocable (income) net of
un-allocable expenditure [Note(i)]</t>
  </si>
  <si>
    <t>Note (i):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</si>
  <si>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r>
      <t>The Company on 12</t>
    </r>
    <r>
      <rPr>
        <vertAlign val="superscript"/>
        <sz val="16"/>
        <rFont val="Arial"/>
        <family val="2"/>
      </rPr>
      <t>th</t>
    </r>
    <r>
      <rPr>
        <sz val="16"/>
        <rFont val="Arial"/>
        <family val="2"/>
      </rPr>
      <t xml:space="preserve"> November, 2019 entered into Share Subscription Agreement and Shareholders’ Agreement to acquire, in four tranches, up to 33.42% of the share capital    (on a fully diluted basis) of Delectable Technologies Private Limited (Delectable) at an aggregate cost not exceeding </t>
    </r>
    <r>
      <rPr>
        <sz val="16"/>
        <rFont val="Rupee Foradian"/>
        <family val="2"/>
      </rPr>
      <t>`</t>
    </r>
    <r>
      <rPr>
        <sz val="16"/>
        <rFont val="Arial"/>
        <family val="2"/>
      </rPr>
      <t xml:space="preserve"> 7.50 crores. Pursuant to the same, the Company on 6</t>
    </r>
    <r>
      <rPr>
        <vertAlign val="superscript"/>
        <sz val="16"/>
        <rFont val="Arial"/>
        <family val="2"/>
      </rPr>
      <t>th</t>
    </r>
    <r>
      <rPr>
        <sz val="16"/>
        <rFont val="Arial"/>
        <family val="2"/>
      </rPr>
      <t xml:space="preserve"> December, 2019 acquired, in the first tranche, 100 Equity Shares and 1864 Compulsorily Convertible Preference Shares of Delectable, representing 11.15% of its share capital on a fully diluted basis.</t>
    </r>
  </si>
  <si>
    <t>Exceptional items represent cost of leaf tobacco stocks (including taxes) destroyed at a third party owned warehouse due to fire, for which insurance claim has been filed and is under process.</t>
  </si>
  <si>
    <t>Information Technology services, Branded Residences etc.</t>
  </si>
  <si>
    <t>31.03.2020</t>
  </si>
  <si>
    <t>Excise duty</t>
  </si>
  <si>
    <t>The Company, on 23rd May, 2020, entered into a Share Purchase Agreement (SPA) to acquire 100% of the equity share capital of Messrs. Sunrise Foods Private Limited, an Indian company primarily engaged in the business of spices under the trademark ‘Sunrise’, subject to fulfilment of various terms and conditions as specified in the SPA.</t>
  </si>
  <si>
    <t>Branded Packaged Foods Businesses (Staples &amp; Meals; Snacks; Dairy &amp; Beverages; Biscuits &amp; Cakes; Chocolates, Coffee &amp; Confectionery);  Education and Stationery Products; Personal Care Products; Safety Matches and Agarbattis; Apparel.</t>
  </si>
  <si>
    <r>
      <t>The Group has considered the possible effects that may arise out of the still unfolding COVID-19 pandemic on the carrying amounts of property, plant &amp; equipment, intangible assets, investments, inventories, trade receivables, etc. For this purpose, the Group has considered internal and external sources of information up to the date of approval of the Consolidated Financial Results, including credit reports and related information, economic forecasts, market value of certain investments etc. Based on the current estimates, the Group does not expect any significant impact</t>
    </r>
    <r>
      <rPr>
        <sz val="16"/>
        <color indexed="8"/>
        <rFont val="Arial"/>
        <family val="2"/>
      </rPr>
      <t xml:space="preserve"> on such carrying values. The impact of COVID-19 on the Group's financial statements may differ from that estimated as at the date of approval of the Consolidated Financial Results.</t>
    </r>
    <r>
      <rPr>
        <sz val="16"/>
        <rFont val="Arial"/>
        <family val="2"/>
      </rPr>
      <t xml:space="preserve"> </t>
    </r>
  </si>
  <si>
    <t>h)</t>
  </si>
  <si>
    <t>The Register of Members of the Company shall remain closed for the purpose of dividend from Wednesday, 8th July, 2020 to Thursday, 9th July, 2020.</t>
  </si>
  <si>
    <t>The 109th Annual General Meeting of the Company has been convened for Friday, 4th September, 2020.</t>
  </si>
  <si>
    <t xml:space="preserve">The Board of Directors of the Company has recommended a dividend of ₹ 10.15 per Ordinary Share of ₹ 1/- each for the financial year ended 31st March, 2020 and the dividend, if declared, will be paid on Tuesday, 8th September, 2020 to those Members entitled thereto. </t>
  </si>
  <si>
    <t>for the Quarter ended 30th June, 2020</t>
  </si>
  <si>
    <t># The figures for the preceding 3 months ended 31.03.2020 are the balancing figures between the audited figures in respect of the full financial year ended 31.03.2020 and the year to date figures upto the third quarter of that financial year.</t>
  </si>
  <si>
    <t>The unaudited Consolidated Financial Results and Segment Results were reviewed by the Audit Committee and approved by the Board of Directors of the Company at the meeting held on 24 July, 2020.</t>
  </si>
  <si>
    <t>Statement of Unaudited Consolidated Financial Results for the Quarter ended 30th June, 2020</t>
  </si>
  <si>
    <t>During the quarter ended 30th June, 2020, xxxxx Ordinary Shares of ` 1/- each were issued and allotted under the Company’s Employee Stock Option Schemes. Consequently, the issued and paid-up Share Capital of the Company as on 31st March, 2020 stands increased to  ` xxx/-.</t>
  </si>
  <si>
    <t xml:space="preserve">The Company and some of its subsidiaries have exercised the option permitted under Section 115BAA of the Income-tax Act, 1961 as introduced by the Taxation Laws (Amendment) Ordinance, 2019. Accordingly, the Deferred Tax Liabilities (net) as at 31st March, 2019 and the estimate of Tax Expense for the year ended 31st March, 2020 were re-measured in the quarter ended 30th September, 2019. The resultant favourable impact of ` 1022.04 Crores has been recognised over the three quarters of the financial year commencing from the quarter ended 30th September, 2019. Consequently, Tax Expense for the quarter ended 31st March, 2020 includes a credit of ` 340.94 Crores (quarter ended 31st December, 2019 -  ₹ 331.48 Crores). </t>
  </si>
  <si>
    <t>EXCEPTIONAL ITEMS</t>
  </si>
  <si>
    <t>30.06.2020</t>
  </si>
  <si>
    <t>30.06.2019</t>
  </si>
  <si>
    <r>
      <t>31.03.2020</t>
    </r>
    <r>
      <rPr>
        <b/>
        <vertAlign val="superscript"/>
        <sz val="10"/>
        <rFont val="Arial"/>
        <family val="2"/>
      </rPr>
      <t>#</t>
    </r>
  </si>
  <si>
    <t xml:space="preserve">TAX EXPENSE </t>
  </si>
  <si>
    <t>TOTAL COMPREHENSIVE INCOME (10+11)</t>
  </si>
  <si>
    <t>iv)</t>
  </si>
  <si>
    <t xml:space="preserve">Share of Profit / (Loss) of Associates and Joint Ventures </t>
  </si>
  <si>
    <t>The Limited Review, as required under Regulation 33 of the SEBI (Listing Obligations and Disclosure Requirements) Regulations, 2015, has been completed and the related Report does not have any impact on the above 'Results and Notes' for the Quarter ended 30th June, 2020 which needs to be explained.</t>
  </si>
  <si>
    <t>The unaudited Consolidated Financial Results and Segment Results were reviewed by the Audit Committee and approved by the Board of Directors of the Company at the meeting held on 24th July, 2020.</t>
  </si>
  <si>
    <t>As advised earlier, the Company had entered into a Share Purchase Agreement (SPA) on 23rd May, 2020, to acquire 100% of the equity share capital of Messrs. Sunrise Foods Private Limited, an Indian company primarily engaged in the business of spices under the trademark ‘Sunrise’, subject to fulfilment of various terms and conditions as specified in the SPA. The Company and the sellers are working towards consummation of the transaction.</t>
  </si>
  <si>
    <r>
      <rPr>
        <sz val="16"/>
        <rFont val="Arial"/>
        <family val="2"/>
      </rPr>
      <t>The Company had, on 9</t>
    </r>
    <r>
      <rPr>
        <vertAlign val="superscript"/>
        <sz val="16"/>
        <rFont val="Arial"/>
        <family val="2"/>
      </rPr>
      <t>th</t>
    </r>
    <r>
      <rPr>
        <sz val="16"/>
        <rFont val="Arial"/>
        <family val="2"/>
      </rPr>
      <t xml:space="preserve"> July, 2020, incorporated a wholly owned subsidiary in the name of ‘ITC IndiVision Limited’; the initial subscribed share capital of the said company would be </t>
    </r>
    <r>
      <rPr>
        <sz val="16"/>
        <rFont val="Rupee Foradian"/>
        <family val="2"/>
      </rPr>
      <t xml:space="preserve">` </t>
    </r>
    <r>
      <rPr>
        <sz val="16"/>
        <rFont val="Arial"/>
        <family val="2"/>
      </rPr>
      <t>1 crore.</t>
    </r>
  </si>
  <si>
    <t>PROFIT BEFORE SHARE OF PROFIT / (LOSS) OF ASSOCIATES AND JOINT VENTURES, EXCEPTIONAL ITEMS AND TAX (3-4)</t>
  </si>
  <si>
    <t>PROFIT BEFORE EXCEPTIONAL ITEMS AND TAX (5+6)</t>
  </si>
  <si>
    <t>PROFIT BEFORE TAX  (7+8)</t>
  </si>
  <si>
    <t>PROFIT FOR THE PERIOD (9-10)</t>
  </si>
  <si>
    <t xml:space="preserve">The Group has considered the possible effects that may arise out of the still unfolding COVID-19 pandemic on the carrying amounts of property, plant &amp; equipment, intangible assets, investments, inventories, trade receivables, etc. For this purpose, the Group has considered internal and external sources of information up to the date of approval of the Consolidated Financial Results, including credit reports and related information, economic forecasts, market value of certain investments etc. Based on the current estimates, the Group does not expect any significant impact on such carrying values. The impact of COVID-19 on the Group's financial statements may differ from that estimated as at the date of approval of the Consolidated Financial Results. </t>
  </si>
  <si>
    <t>TAX EXPENSE</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</si>
  <si>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The Operating Segments have been reported in a manner consistent with the internal reporting provided to the Corporate Management Committee, which is the Chief Operating Decision Maker. </t>
  </si>
  <si>
    <t>PROFIT BEFORE TAX (5+6)</t>
  </si>
  <si>
    <t>30.06.2021</t>
  </si>
  <si>
    <t>Statement of Unaudited Consolidated Financial Results for the Quarter ended 30th June, 2021</t>
  </si>
  <si>
    <r>
      <t>31.03.2021</t>
    </r>
    <r>
      <rPr>
        <b/>
        <vertAlign val="superscript"/>
        <sz val="16"/>
        <rFont val="Arial"/>
        <family val="2"/>
      </rPr>
      <t>#</t>
    </r>
  </si>
  <si>
    <t>31.03.2021</t>
  </si>
  <si>
    <t>for the Quarter ended 30th June, 2021</t>
  </si>
  <si>
    <r>
      <t>31.03.2021</t>
    </r>
    <r>
      <rPr>
        <b/>
        <vertAlign val="superscript"/>
        <sz val="10"/>
        <rFont val="Arial"/>
        <family val="2"/>
      </rPr>
      <t>#</t>
    </r>
  </si>
  <si>
    <t># The figures for the preceding 3 months ended 31.03.2021 are the balancing figures between the audited figures in respect of the full financial year ended 31.03.2021 and the year to date figures upto the third quarter of that financial year.</t>
  </si>
  <si>
    <t>The Limited Review, as required under Regulation 33 of the SEBI (Listing Obligations and Disclosure Requirements) Regulations, 2015, has been completed and the related Report does not have any impact on the above 'Results and Notes' for the Quarter ended 30th June, 2021 which needs to be explained.</t>
  </si>
  <si>
    <t>The unaudited Consolidated Financial Results and Segment Results were reviewed by the Audit Committee and approved by the Board of Directors of the Company at the meeting held on 24th July, 2021.</t>
  </si>
  <si>
    <t xml:space="preserve">Director </t>
  </si>
  <si>
    <t>Dated : 24th July, 2021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</si>
</sst>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00_);_(&quot;$&quot;* \(#,##0.00\);_(&quot;$&quot;* &quot;-&quot;??_);_(@_)"/>
    <numFmt numFmtId="165" formatCode="_(* #,##0.00_);_(* \(#,##0.00\);_(* &quot;-&quot;??_);_(@_)"/>
    <numFmt numFmtId="166" formatCode="&quot;Rs.&quot;\ #,##0;&quot;Rs.&quot;\ \-#,##0"/>
    <numFmt numFmtId="167" formatCode="_ &quot;Rs.&quot;\ * #,##0.00_ ;_ &quot;Rs.&quot;\ * \-#,##0.00_ ;_ &quot;Rs.&quot;\ * &quot;-&quot;??_ ;_ @_ "/>
    <numFmt numFmtId="168" formatCode="0.00_);\(0.00\)"/>
    <numFmt numFmtId="169" formatCode="0_);\(0\)"/>
    <numFmt numFmtId="170" formatCode="0.0%"/>
    <numFmt numFmtId="171" formatCode="#.#"/>
    <numFmt numFmtId="172" formatCode="#,##0.00;\(#,##0.00\)"/>
    <numFmt numFmtId="173" formatCode="_(* #,##0_);_(* \(#,##0\);_(* &quot;-&quot;??_);_(@_)"/>
    <numFmt numFmtId="174" formatCode="&quot;£&quot;#,##0;\-&quot;£&quot;#,##0"/>
    <numFmt numFmtId="175" formatCode="&quot;£&quot;#,##0;[Red]\-&quot;£&quot;#,##0"/>
    <numFmt numFmtId="176" formatCode="0.00000000000"/>
  </numFmts>
  <fonts count="89">
    <font>
      <sz val="10"/>
      <name val="Arial"/>
      <family val="0"/>
    </font>
    <font>
      <sz val="11"/>
      <color indexed="8"/>
      <name val="Calibri"/>
      <family val="2"/>
    </font>
    <font>
      <sz val="10"/>
      <name val="Rupee Foradian"/>
      <family val="2"/>
    </font>
    <font>
      <sz val="9"/>
      <name val="Arial"/>
      <family val="2"/>
    </font>
    <font>
      <b/>
      <sz val="12"/>
      <name val="Arial"/>
      <family val="2"/>
    </font>
    <font>
      <b/>
      <sz val="10"/>
      <name val="Arial"/>
      <family val="2"/>
    </font>
    <font>
      <sz val="12"/>
      <name val="Arial"/>
      <family val="2"/>
    </font>
    <font>
      <b/>
      <sz val="10"/>
      <name val="Rupee Foradian"/>
      <family val="2"/>
    </font>
    <font>
      <sz val="11"/>
      <name val="Arial"/>
      <family val="2"/>
    </font>
    <font>
      <b/>
      <sz val="11"/>
      <name val="Arial"/>
      <family val="2"/>
    </font>
    <font>
      <b/>
      <sz val="18"/>
      <color indexed="56"/>
      <name val="Cambria"/>
      <family val="2"/>
    </font>
    <font>
      <sz val="10"/>
      <color indexed="8"/>
      <name val="Arial"/>
      <family val="2"/>
    </font>
    <font>
      <b/>
      <sz val="1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sz val="11"/>
      <color indexed="8"/>
      <name val="Times New Roman"/>
      <family val="1"/>
    </font>
    <font>
      <b/>
      <sz val="11"/>
      <color indexed="16"/>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color indexed="8"/>
      <name val="Calibri"/>
      <family val="2"/>
    </font>
    <font>
      <sz val="11"/>
      <color indexed="10"/>
      <name val="Calibri"/>
      <family val="2"/>
    </font>
    <font>
      <b/>
      <u val="single"/>
      <sz val="10"/>
      <name val="Arial"/>
      <family val="2"/>
    </font>
    <font>
      <sz val="9.5"/>
      <name val="Arial"/>
      <family val="2"/>
    </font>
    <font>
      <sz val="10"/>
      <color indexed="8"/>
      <name val="Rupee Foradian"/>
      <family val="2"/>
    </font>
    <font>
      <sz val="16"/>
      <name val="Arial"/>
      <family val="2"/>
    </font>
    <font>
      <i/>
      <sz val="16"/>
      <name val="Arial"/>
      <family val="2"/>
    </font>
    <font>
      <strike/>
      <sz val="16"/>
      <name val="Arial"/>
      <family val="2"/>
    </font>
    <font>
      <sz val="11"/>
      <color indexed="8"/>
      <name val="Arial"/>
      <family val="2"/>
    </font>
    <font>
      <sz val="11"/>
      <color indexed="12"/>
      <name val="Arial"/>
      <family val="2"/>
    </font>
    <font>
      <i/>
      <sz val="11"/>
      <color indexed="12"/>
      <name val="Arial"/>
      <family val="2"/>
    </font>
    <font>
      <b/>
      <sz val="11"/>
      <color indexed="12"/>
      <name val="Arial"/>
      <family val="2"/>
    </font>
    <font>
      <b/>
      <sz val="11"/>
      <name val="Rupee Foradian"/>
      <family val="2"/>
    </font>
    <font>
      <i/>
      <sz val="10"/>
      <color indexed="10"/>
      <name val="Arial"/>
      <family val="2"/>
    </font>
    <font>
      <sz val="10"/>
      <color indexed="62"/>
      <name val="Arial"/>
      <family val="2"/>
    </font>
    <font>
      <b/>
      <sz val="11"/>
      <color indexed="10"/>
      <name val="Arial"/>
      <family val="2"/>
    </font>
    <font>
      <sz val="11"/>
      <color indexed="10"/>
      <name val="Arial"/>
      <family val="2"/>
    </font>
    <font>
      <sz val="16"/>
      <name val="Rupee Foradian"/>
      <family val="2"/>
    </font>
    <font>
      <vertAlign val="superscript"/>
      <sz val="16"/>
      <name val="Arial"/>
      <family val="2"/>
    </font>
    <font>
      <b/>
      <vertAlign val="superscript"/>
      <sz val="10"/>
      <name val="Arial"/>
      <family val="2"/>
    </font>
    <font>
      <sz val="12"/>
      <color indexed="8"/>
      <name val="Calibri"/>
      <family val="2"/>
    </font>
    <font>
      <sz val="16"/>
      <color indexed="8"/>
      <name val="Arial"/>
      <family val="2"/>
    </font>
    <font>
      <strike/>
      <sz val="16"/>
      <name val="Cambria"/>
      <family val="1"/>
    </font>
    <font>
      <b/>
      <vertAlign val="superscript"/>
      <sz val="16"/>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i/>
      <sz val="10"/>
      <color rgb="FFFF0000"/>
      <name val="Arial"/>
      <family val="2"/>
    </font>
    <font>
      <sz val="10"/>
      <color theme="4" tint="-0.24997000396251678"/>
      <name val="Arial"/>
      <family val="2"/>
    </font>
    <font>
      <b/>
      <sz val="11"/>
      <color rgb="FFFF0000"/>
      <name val="Arial"/>
      <family val="2"/>
    </font>
    <font>
      <sz val="11"/>
      <color rgb="FFFF0000"/>
      <name val="Arial"/>
      <family val="2"/>
    </font>
    <font>
      <sz val="12"/>
      <color rgb="FF00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bottom/>
    </border>
    <border>
      <left style="thin"/>
      <right/>
      <top style="thin"/>
      <bottom/>
    </border>
    <border>
      <left style="thin"/>
      <right/>
      <top/>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s>
  <cellStyleXfs count="10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64"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64"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64"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4"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4"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5" fillId="4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66"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67" fillId="47" borderId="3"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68"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0" fillId="0" borderId="0">
      <alignment/>
      <protection/>
    </xf>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0" fillId="4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72"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3"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4" fillId="50" borderId="1"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75"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76"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2"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0" fontId="0" fillId="0" borderId="0">
      <alignment/>
      <protection/>
    </xf>
    <xf numFmtId="0" fontId="0" fillId="0" borderId="0">
      <alignment/>
      <protection/>
    </xf>
    <xf numFmtId="174" fontId="29" fillId="0" borderId="0">
      <alignment/>
      <protection/>
    </xf>
    <xf numFmtId="174" fontId="29" fillId="0" borderId="0">
      <alignment/>
      <protection/>
    </xf>
    <xf numFmtId="0" fontId="1" fillId="0" borderId="0">
      <alignment/>
      <protection/>
    </xf>
    <xf numFmtId="0" fontId="63" fillId="0" borderId="0">
      <alignment/>
      <protection/>
    </xf>
    <xf numFmtId="0" fontId="1" fillId="0" borderId="0">
      <alignment/>
      <protection/>
    </xf>
    <xf numFmtId="174" fontId="29" fillId="0" borderId="0">
      <alignment/>
      <protection/>
    </xf>
    <xf numFmtId="174" fontId="29" fillId="0" borderId="0">
      <alignment/>
      <protection/>
    </xf>
    <xf numFmtId="0" fontId="0"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69" fontId="29" fillId="0" borderId="0">
      <alignment/>
      <protection/>
    </xf>
    <xf numFmtId="169" fontId="29" fillId="0" borderId="0">
      <alignment/>
      <protection/>
    </xf>
    <xf numFmtId="175" fontId="29" fillId="0" borderId="0">
      <alignment/>
      <protection/>
    </xf>
    <xf numFmtId="175" fontId="29" fillId="0" borderId="0">
      <alignment/>
      <protection/>
    </xf>
    <xf numFmtId="175" fontId="29" fillId="0" borderId="0">
      <alignment/>
      <protection/>
    </xf>
    <xf numFmtId="174" fontId="29" fillId="0" borderId="0">
      <alignment/>
      <protection/>
    </xf>
    <xf numFmtId="169" fontId="29" fillId="0" borderId="0">
      <alignment/>
      <protection/>
    </xf>
    <xf numFmtId="169" fontId="2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3" fillId="0" borderId="0">
      <alignment/>
      <protection/>
    </xf>
    <xf numFmtId="0" fontId="63" fillId="0" borderId="0">
      <alignment/>
      <protection/>
    </xf>
    <xf numFmtId="0" fontId="1"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69"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69"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2" fontId="29" fillId="0" borderId="0">
      <alignment/>
      <protection/>
    </xf>
    <xf numFmtId="174" fontId="29" fillId="0" borderId="0">
      <alignment/>
      <protection/>
    </xf>
    <xf numFmtId="174" fontId="29" fillId="0" borderId="0">
      <alignment/>
      <protection/>
    </xf>
    <xf numFmtId="174" fontId="29" fillId="0" borderId="0">
      <alignment/>
      <protection/>
    </xf>
    <xf numFmtId="172"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74" fontId="29"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0" fontId="0" fillId="0" borderId="0">
      <alignment vertical="top"/>
      <protection/>
    </xf>
    <xf numFmtId="174" fontId="29" fillId="0" borderId="0">
      <alignment/>
      <protection/>
    </xf>
    <xf numFmtId="174"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174" fontId="29" fillId="0" borderId="0">
      <alignment/>
      <protection/>
    </xf>
    <xf numFmtId="0" fontId="63" fillId="0" borderId="0">
      <alignment/>
      <protection/>
    </xf>
    <xf numFmtId="169" fontId="29" fillId="0" borderId="0">
      <alignment/>
      <protection/>
    </xf>
    <xf numFmtId="169" fontId="29" fillId="0" borderId="0">
      <alignment/>
      <protection/>
    </xf>
    <xf numFmtId="169" fontId="29" fillId="0" borderId="0">
      <alignment/>
      <protection/>
    </xf>
    <xf numFmtId="169"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74" fontId="29" fillId="0" borderId="0">
      <alignment/>
      <protection/>
    </xf>
    <xf numFmtId="174" fontId="29" fillId="0" borderId="0">
      <alignment/>
      <protection/>
    </xf>
    <xf numFmtId="0" fontId="0" fillId="0" borderId="0">
      <alignment vertical="top"/>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173" fontId="29" fillId="0" borderId="0">
      <alignment/>
      <protection/>
    </xf>
    <xf numFmtId="169" fontId="29" fillId="0" borderId="0">
      <alignment/>
      <protection/>
    </xf>
    <xf numFmtId="169" fontId="29" fillId="0" borderId="0">
      <alignment/>
      <protection/>
    </xf>
    <xf numFmtId="0" fontId="0" fillId="0" borderId="0">
      <alignment/>
      <protection/>
    </xf>
    <xf numFmtId="172"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29" fillId="0" borderId="0">
      <alignment/>
      <protection/>
    </xf>
    <xf numFmtId="169" fontId="29" fillId="0" borderId="0">
      <alignment/>
      <protection/>
    </xf>
    <xf numFmtId="169"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5" fontId="29" fillId="0" borderId="0">
      <alignment/>
      <protection/>
    </xf>
    <xf numFmtId="174" fontId="29" fillId="0" borderId="0">
      <alignment/>
      <protection/>
    </xf>
    <xf numFmtId="174" fontId="29" fillId="0" borderId="0">
      <alignment/>
      <protection/>
    </xf>
    <xf numFmtId="169" fontId="29" fillId="0" borderId="0">
      <alignment/>
      <protection/>
    </xf>
    <xf numFmtId="169" fontId="29" fillId="0" borderId="0">
      <alignment/>
      <protection/>
    </xf>
    <xf numFmtId="0" fontId="0" fillId="0" borderId="0">
      <alignment/>
      <protection/>
    </xf>
    <xf numFmtId="174" fontId="29" fillId="0" borderId="0">
      <alignment/>
      <protection/>
    </xf>
    <xf numFmtId="174" fontId="2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166"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9" fillId="0" borderId="0">
      <alignment/>
      <protection/>
    </xf>
    <xf numFmtId="0" fontId="63" fillId="0" borderId="0">
      <alignment/>
      <protection/>
    </xf>
    <xf numFmtId="0" fontId="0" fillId="0" borderId="0">
      <alignment/>
      <protection/>
    </xf>
    <xf numFmtId="0" fontId="0"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0"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77" fillId="45" borderId="15"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40" fontId="31" fillId="55" borderId="0">
      <alignment horizontal="right"/>
      <protection/>
    </xf>
    <xf numFmtId="0" fontId="32" fillId="55" borderId="17">
      <alignment/>
      <protection/>
    </xf>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 fontId="11" fillId="52" borderId="16" applyNumberFormat="0" applyProtection="0">
      <alignment vertical="center"/>
    </xf>
    <xf numFmtId="4" fontId="33" fillId="52" borderId="16" applyNumberFormat="0" applyProtection="0">
      <alignment vertical="center"/>
    </xf>
    <xf numFmtId="4" fontId="11" fillId="52" borderId="16" applyNumberFormat="0" applyProtection="0">
      <alignment horizontal="left" vertical="center" indent="1"/>
    </xf>
    <xf numFmtId="4" fontId="11" fillId="52" borderId="16" applyNumberFormat="0" applyProtection="0">
      <alignment horizontal="left" vertical="center" indent="1"/>
    </xf>
    <xf numFmtId="0" fontId="0" fillId="3" borderId="16" applyNumberFormat="0" applyProtection="0">
      <alignment horizontal="left" vertical="center" indent="1"/>
    </xf>
    <xf numFmtId="4" fontId="11" fillId="5" borderId="16" applyNumberFormat="0" applyProtection="0">
      <alignment horizontal="right" vertical="center"/>
    </xf>
    <xf numFmtId="4" fontId="11" fillId="17" borderId="16" applyNumberFormat="0" applyProtection="0">
      <alignment horizontal="right" vertical="center"/>
    </xf>
    <xf numFmtId="4" fontId="11" fillId="37" borderId="16" applyNumberFormat="0" applyProtection="0">
      <alignment horizontal="right" vertical="center"/>
    </xf>
    <xf numFmtId="4" fontId="11" fillId="23" borderId="16" applyNumberFormat="0" applyProtection="0">
      <alignment horizontal="right" vertical="center"/>
    </xf>
    <xf numFmtId="4" fontId="11" fillId="33" borderId="16" applyNumberFormat="0" applyProtection="0">
      <alignment horizontal="right" vertical="center"/>
    </xf>
    <xf numFmtId="4" fontId="11" fillId="43" borderId="16" applyNumberFormat="0" applyProtection="0">
      <alignment horizontal="right" vertical="center"/>
    </xf>
    <xf numFmtId="4" fontId="11" fillId="39" borderId="16" applyNumberFormat="0" applyProtection="0">
      <alignment horizontal="right" vertical="center"/>
    </xf>
    <xf numFmtId="4" fontId="11" fillId="56" borderId="16" applyNumberFormat="0" applyProtection="0">
      <alignment horizontal="right" vertical="center"/>
    </xf>
    <xf numFmtId="4" fontId="11" fillId="19" borderId="16" applyNumberFormat="0" applyProtection="0">
      <alignment horizontal="right" vertical="center"/>
    </xf>
    <xf numFmtId="4" fontId="34" fillId="57" borderId="16" applyNumberFormat="0" applyProtection="0">
      <alignment horizontal="left" vertical="center" indent="1"/>
    </xf>
    <xf numFmtId="4" fontId="11" fillId="58" borderId="18" applyNumberFormat="0" applyProtection="0">
      <alignment horizontal="left" vertical="center" indent="1"/>
    </xf>
    <xf numFmtId="4" fontId="35" fillId="59" borderId="0" applyNumberFormat="0" applyProtection="0">
      <alignment horizontal="left" vertical="center" indent="1"/>
    </xf>
    <xf numFmtId="0" fontId="0" fillId="3" borderId="16" applyNumberFormat="0" applyProtection="0">
      <alignment horizontal="left" vertical="center" indent="1"/>
    </xf>
    <xf numFmtId="4" fontId="11" fillId="58" borderId="16" applyNumberFormat="0" applyProtection="0">
      <alignment horizontal="left" vertical="center" indent="1"/>
    </xf>
    <xf numFmtId="4" fontId="11"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4" borderId="16" applyNumberFormat="0" applyProtection="0">
      <alignment vertical="center"/>
    </xf>
    <xf numFmtId="4" fontId="33" fillId="54" borderId="16" applyNumberFormat="0" applyProtection="0">
      <alignment vertical="center"/>
    </xf>
    <xf numFmtId="4" fontId="11" fillId="54" borderId="16" applyNumberFormat="0" applyProtection="0">
      <alignment horizontal="left" vertical="center" indent="1"/>
    </xf>
    <xf numFmtId="4" fontId="11" fillId="54" borderId="16" applyNumberFormat="0" applyProtection="0">
      <alignment horizontal="left" vertical="center" indent="1"/>
    </xf>
    <xf numFmtId="4" fontId="11" fillId="58" borderId="16" applyNumberFormat="0" applyProtection="0">
      <alignment horizontal="right" vertical="center"/>
    </xf>
    <xf numFmtId="4" fontId="33" fillId="58" borderId="16" applyNumberFormat="0" applyProtection="0">
      <alignment horizontal="right" vertical="center"/>
    </xf>
    <xf numFmtId="0" fontId="0" fillId="3" borderId="16" applyNumberFormat="0" applyProtection="0">
      <alignment horizontal="left" vertical="center" indent="1"/>
    </xf>
    <xf numFmtId="0" fontId="0" fillId="3" borderId="16" applyNumberFormat="0" applyProtection="0">
      <alignment horizontal="left" vertical="center" indent="1"/>
    </xf>
    <xf numFmtId="0" fontId="36" fillId="0" borderId="0">
      <alignment/>
      <protection/>
    </xf>
    <xf numFmtId="4" fontId="37" fillId="58" borderId="16"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9"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8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540">
    <xf numFmtId="0" fontId="0" fillId="0" borderId="0" xfId="0" applyAlignment="1">
      <alignment/>
    </xf>
    <xf numFmtId="2" fontId="5" fillId="0" borderId="21" xfId="669" applyNumberFormat="1" applyFont="1" applyFill="1" applyBorder="1" applyAlignment="1">
      <alignment horizontal="right" vertical="top"/>
      <protection/>
    </xf>
    <xf numFmtId="2" fontId="5" fillId="0" borderId="21" xfId="669" applyNumberFormat="1" applyFont="1" applyFill="1" applyBorder="1" applyAlignment="1">
      <alignment horizontal="right"/>
      <protection/>
    </xf>
    <xf numFmtId="0" fontId="0" fillId="0" borderId="0" xfId="669" applyFont="1" applyAlignment="1">
      <alignment/>
      <protection/>
    </xf>
    <xf numFmtId="0" fontId="5" fillId="0" borderId="0" xfId="669" applyNumberFormat="1" applyFont="1" applyAlignment="1">
      <alignment/>
      <protection/>
    </xf>
    <xf numFmtId="2" fontId="0" fillId="0" borderId="0" xfId="669" applyNumberFormat="1" applyFont="1">
      <alignment/>
      <protection/>
    </xf>
    <xf numFmtId="0" fontId="40" fillId="0" borderId="0" xfId="669" applyNumberFormat="1" applyFont="1" applyAlignment="1">
      <alignment/>
      <protection/>
    </xf>
    <xf numFmtId="0" fontId="0" fillId="0" borderId="0" xfId="669" applyNumberFormat="1" applyFont="1" applyAlignment="1" quotePrefix="1">
      <alignment vertical="top"/>
      <protection/>
    </xf>
    <xf numFmtId="0" fontId="0" fillId="0" borderId="0" xfId="669" applyFont="1" applyAlignment="1">
      <alignment horizontal="justify" vertical="top" wrapText="1"/>
      <protection/>
    </xf>
    <xf numFmtId="0" fontId="0" fillId="0" borderId="0" xfId="669" applyFont="1" applyAlignment="1">
      <alignment vertical="top"/>
      <protection/>
    </xf>
    <xf numFmtId="0" fontId="0" fillId="0" borderId="0" xfId="669" applyNumberFormat="1" applyFont="1" applyAlignment="1">
      <alignment/>
      <protection/>
    </xf>
    <xf numFmtId="0" fontId="0" fillId="0" borderId="0" xfId="669" applyFont="1" applyAlignment="1">
      <alignment horizontal="center"/>
      <protection/>
    </xf>
    <xf numFmtId="0" fontId="0" fillId="0" borderId="0" xfId="669" applyFont="1" applyAlignment="1" quotePrefix="1">
      <alignment/>
      <protection/>
    </xf>
    <xf numFmtId="0" fontId="0" fillId="0" borderId="0" xfId="669" applyNumberFormat="1" applyFont="1" applyAlignment="1">
      <alignment vertical="top"/>
      <protection/>
    </xf>
    <xf numFmtId="0" fontId="0" fillId="0" borderId="0" xfId="669" applyNumberFormat="1" applyFont="1" applyAlignment="1">
      <alignment horizontal="center" vertical="top"/>
      <protection/>
    </xf>
    <xf numFmtId="2" fontId="0" fillId="0" borderId="0" xfId="669" applyNumberFormat="1" applyFont="1" applyAlignment="1">
      <alignment vertical="top"/>
      <protection/>
    </xf>
    <xf numFmtId="0" fontId="0" fillId="0" borderId="0" xfId="669" applyFont="1" applyAlignment="1" quotePrefix="1">
      <alignment vertical="top"/>
      <protection/>
    </xf>
    <xf numFmtId="0" fontId="0" fillId="0" borderId="0" xfId="669" applyFont="1">
      <alignment/>
      <protection/>
    </xf>
    <xf numFmtId="2" fontId="0" fillId="0" borderId="0" xfId="669" applyNumberFormat="1" applyFont="1" applyAlignment="1">
      <alignment/>
      <protection/>
    </xf>
    <xf numFmtId="0" fontId="0" fillId="0" borderId="0" xfId="669" applyNumberFormat="1" applyFont="1" applyAlignment="1">
      <alignment horizontal="right"/>
      <protection/>
    </xf>
    <xf numFmtId="0" fontId="5" fillId="0" borderId="22" xfId="669" applyFont="1" applyBorder="1" applyAlignment="1">
      <alignment/>
      <protection/>
    </xf>
    <xf numFmtId="0" fontId="8" fillId="0" borderId="0" xfId="669" applyFont="1" applyBorder="1" applyAlignment="1">
      <alignment/>
      <protection/>
    </xf>
    <xf numFmtId="0" fontId="8" fillId="0" borderId="0" xfId="669" applyFont="1" applyBorder="1" applyAlignment="1" quotePrefix="1">
      <alignment/>
      <protection/>
    </xf>
    <xf numFmtId="168" fontId="8" fillId="0" borderId="21" xfId="669" applyNumberFormat="1" applyFont="1" applyBorder="1" applyAlignment="1">
      <alignment horizontal="right"/>
      <protection/>
    </xf>
    <xf numFmtId="0" fontId="8" fillId="0" borderId="17" xfId="669" applyFont="1" applyBorder="1" applyAlignment="1">
      <alignment/>
      <protection/>
    </xf>
    <xf numFmtId="0" fontId="8" fillId="0" borderId="0" xfId="669" applyFont="1" applyBorder="1" applyAlignment="1">
      <alignment vertical="top"/>
      <protection/>
    </xf>
    <xf numFmtId="0" fontId="8" fillId="0" borderId="0" xfId="669" applyFont="1" applyFill="1" applyBorder="1" applyAlignment="1">
      <alignment horizontal="center" vertical="top"/>
      <protection/>
    </xf>
    <xf numFmtId="0" fontId="8" fillId="0" borderId="0" xfId="669" applyFont="1" applyFill="1" applyBorder="1" applyAlignment="1">
      <alignment vertical="top" wrapText="1"/>
      <protection/>
    </xf>
    <xf numFmtId="168" fontId="8" fillId="0" borderId="21" xfId="669" applyNumberFormat="1" applyFont="1" applyFill="1" applyBorder="1" applyAlignment="1">
      <alignment horizontal="right"/>
      <protection/>
    </xf>
    <xf numFmtId="0" fontId="8" fillId="0" borderId="0" xfId="669" applyFont="1" applyFill="1" applyBorder="1" applyAlignment="1">
      <alignment horizontal="center" vertical="top" wrapText="1"/>
      <protection/>
    </xf>
    <xf numFmtId="2" fontId="5" fillId="0" borderId="21" xfId="669" applyNumberFormat="1" applyFont="1" applyFill="1" applyBorder="1" applyAlignment="1">
      <alignment horizontal="right" wrapText="1"/>
      <protection/>
    </xf>
    <xf numFmtId="168" fontId="5" fillId="0" borderId="21" xfId="669" applyNumberFormat="1" applyFont="1" applyFill="1" applyBorder="1" applyAlignment="1">
      <alignment horizontal="right" vertical="top"/>
      <protection/>
    </xf>
    <xf numFmtId="168" fontId="5" fillId="0" borderId="21" xfId="669" applyNumberFormat="1" applyFont="1" applyFill="1" applyBorder="1" applyAlignment="1">
      <alignment horizontal="right"/>
      <protection/>
    </xf>
    <xf numFmtId="2" fontId="5" fillId="0" borderId="23" xfId="669" applyNumberFormat="1" applyFont="1" applyFill="1" applyBorder="1" applyAlignment="1">
      <alignment horizontal="right" vertical="top"/>
      <protection/>
    </xf>
    <xf numFmtId="0" fontId="5" fillId="0" borderId="21" xfId="669" applyFont="1" applyFill="1" applyBorder="1" applyAlignment="1">
      <alignment horizontal="right" vertical="center" wrapText="1"/>
      <protection/>
    </xf>
    <xf numFmtId="168" fontId="9" fillId="0" borderId="24" xfId="439" applyNumberFormat="1" applyFont="1" applyBorder="1" applyAlignment="1">
      <alignment horizontal="right"/>
    </xf>
    <xf numFmtId="0" fontId="9" fillId="0" borderId="0" xfId="669" applyFont="1" applyBorder="1" applyAlignment="1">
      <alignment/>
      <protection/>
    </xf>
    <xf numFmtId="0" fontId="3" fillId="61" borderId="0" xfId="0" applyFont="1" applyFill="1" applyAlignment="1">
      <alignment/>
    </xf>
    <xf numFmtId="0" fontId="4" fillId="61" borderId="0" xfId="0" applyFont="1" applyFill="1" applyBorder="1" applyAlignment="1">
      <alignment/>
    </xf>
    <xf numFmtId="0" fontId="4" fillId="61" borderId="0" xfId="0" applyFont="1" applyFill="1" applyBorder="1" applyAlignment="1">
      <alignment horizontal="center"/>
    </xf>
    <xf numFmtId="0" fontId="3" fillId="61" borderId="23" xfId="0" applyFont="1" applyFill="1" applyBorder="1" applyAlignment="1">
      <alignment/>
    </xf>
    <xf numFmtId="168" fontId="3" fillId="61" borderId="0" xfId="0" applyNumberFormat="1" applyFont="1" applyFill="1" applyBorder="1" applyAlignment="1">
      <alignment/>
    </xf>
    <xf numFmtId="0" fontId="3" fillId="61" borderId="0" xfId="0" applyFont="1" applyFill="1" applyBorder="1" applyAlignment="1">
      <alignment/>
    </xf>
    <xf numFmtId="169" fontId="3" fillId="61" borderId="17" xfId="0" applyNumberFormat="1" applyFont="1" applyFill="1" applyBorder="1" applyAlignment="1">
      <alignment horizontal="center"/>
    </xf>
    <xf numFmtId="2" fontId="3" fillId="61" borderId="0" xfId="0" applyNumberFormat="1" applyFont="1" applyFill="1" applyBorder="1" applyAlignment="1">
      <alignment horizontal="center"/>
    </xf>
    <xf numFmtId="2" fontId="4" fillId="61" borderId="23" xfId="0" applyNumberFormat="1" applyFont="1" applyFill="1" applyBorder="1" applyAlignment="1">
      <alignment vertical="center"/>
    </xf>
    <xf numFmtId="2" fontId="4" fillId="61" borderId="0" xfId="0" applyNumberFormat="1" applyFont="1" applyFill="1" applyBorder="1" applyAlignment="1">
      <alignment vertical="center"/>
    </xf>
    <xf numFmtId="2" fontId="4" fillId="61" borderId="17" xfId="0" applyNumberFormat="1" applyFont="1" applyFill="1" applyBorder="1" applyAlignment="1">
      <alignment vertical="center"/>
    </xf>
    <xf numFmtId="2" fontId="4" fillId="61" borderId="0" xfId="0" applyNumberFormat="1" applyFont="1" applyFill="1" applyBorder="1" applyAlignment="1">
      <alignment horizontal="center" vertical="center"/>
    </xf>
    <xf numFmtId="2" fontId="4" fillId="61" borderId="23" xfId="0" applyNumberFormat="1" applyFont="1" applyFill="1" applyBorder="1" applyAlignment="1">
      <alignment vertical="top"/>
    </xf>
    <xf numFmtId="2" fontId="4" fillId="61" borderId="0" xfId="0" applyNumberFormat="1" applyFont="1" applyFill="1" applyBorder="1" applyAlignment="1">
      <alignment vertical="top"/>
    </xf>
    <xf numFmtId="2" fontId="4" fillId="61" borderId="17" xfId="0" applyNumberFormat="1" applyFont="1" applyFill="1" applyBorder="1" applyAlignment="1">
      <alignment vertical="top"/>
    </xf>
    <xf numFmtId="2" fontId="4" fillId="61" borderId="0" xfId="0" applyNumberFormat="1" applyFont="1" applyFill="1" applyBorder="1" applyAlignment="1">
      <alignment horizontal="left" vertical="top"/>
    </xf>
    <xf numFmtId="0" fontId="0" fillId="61" borderId="25" xfId="0" applyFont="1" applyFill="1" applyBorder="1" applyAlignment="1">
      <alignment/>
    </xf>
    <xf numFmtId="0" fontId="0" fillId="61" borderId="26" xfId="0" applyFont="1" applyFill="1" applyBorder="1" applyAlignment="1">
      <alignment/>
    </xf>
    <xf numFmtId="0" fontId="7" fillId="61" borderId="27" xfId="0" applyFont="1" applyFill="1" applyBorder="1" applyAlignment="1">
      <alignment horizontal="right"/>
    </xf>
    <xf numFmtId="2" fontId="0" fillId="61" borderId="0" xfId="0" applyNumberFormat="1" applyFont="1" applyFill="1" applyBorder="1" applyAlignment="1">
      <alignment horizontal="center"/>
    </xf>
    <xf numFmtId="0" fontId="7" fillId="61" borderId="0" xfId="0" applyFont="1" applyFill="1" applyBorder="1" applyAlignment="1">
      <alignment horizontal="right"/>
    </xf>
    <xf numFmtId="0" fontId="81" fillId="61" borderId="0" xfId="0" applyFont="1" applyFill="1" applyAlignment="1">
      <alignment/>
    </xf>
    <xf numFmtId="0" fontId="82" fillId="61" borderId="24" xfId="0" applyFont="1" applyFill="1" applyBorder="1" applyAlignment="1">
      <alignment/>
    </xf>
    <xf numFmtId="0" fontId="82" fillId="61" borderId="24" xfId="0" applyFont="1" applyFill="1" applyBorder="1" applyAlignment="1">
      <alignment horizontal="right"/>
    </xf>
    <xf numFmtId="0" fontId="82" fillId="61" borderId="21" xfId="0" applyFont="1" applyFill="1" applyBorder="1" applyAlignment="1">
      <alignment/>
    </xf>
    <xf numFmtId="0" fontId="82" fillId="61" borderId="21" xfId="0" applyFont="1" applyFill="1" applyBorder="1" applyAlignment="1">
      <alignment horizontal="right"/>
    </xf>
    <xf numFmtId="0" fontId="5" fillId="61" borderId="21" xfId="0" applyFont="1" applyFill="1" applyBorder="1" applyAlignment="1">
      <alignment horizontal="right"/>
    </xf>
    <xf numFmtId="0" fontId="82" fillId="61" borderId="28" xfId="0" applyFont="1" applyFill="1" applyBorder="1" applyAlignment="1">
      <alignment/>
    </xf>
    <xf numFmtId="0" fontId="82" fillId="61" borderId="28" xfId="0" applyFont="1" applyFill="1" applyBorder="1" applyAlignment="1">
      <alignment horizontal="right"/>
    </xf>
    <xf numFmtId="0" fontId="5" fillId="61" borderId="28" xfId="0" applyFont="1" applyFill="1" applyBorder="1" applyAlignment="1">
      <alignment horizontal="right"/>
    </xf>
    <xf numFmtId="0" fontId="81" fillId="61" borderId="24" xfId="0" applyFont="1" applyFill="1" applyBorder="1" applyAlignment="1">
      <alignment horizontal="center" vertical="center"/>
    </xf>
    <xf numFmtId="0" fontId="81" fillId="61" borderId="24" xfId="0" applyFont="1" applyFill="1" applyBorder="1" applyAlignment="1">
      <alignment wrapText="1"/>
    </xf>
    <xf numFmtId="2" fontId="81" fillId="61" borderId="24" xfId="439" applyNumberFormat="1" applyFont="1" applyFill="1" applyBorder="1" applyAlignment="1">
      <alignment/>
    </xf>
    <xf numFmtId="0" fontId="81" fillId="61" borderId="21" xfId="0" applyFont="1" applyFill="1" applyBorder="1" applyAlignment="1">
      <alignment horizontal="center" vertical="center"/>
    </xf>
    <xf numFmtId="0" fontId="81" fillId="61" borderId="21" xfId="0" applyFont="1" applyFill="1" applyBorder="1" applyAlignment="1">
      <alignment wrapText="1"/>
    </xf>
    <xf numFmtId="2" fontId="81" fillId="61" borderId="21" xfId="439" applyNumberFormat="1" applyFont="1" applyFill="1" applyBorder="1" applyAlignment="1">
      <alignment vertical="center"/>
    </xf>
    <xf numFmtId="2" fontId="81" fillId="61" borderId="21" xfId="439" applyNumberFormat="1" applyFont="1" applyFill="1" applyBorder="1" applyAlignment="1">
      <alignment horizontal="right" vertical="center"/>
    </xf>
    <xf numFmtId="2" fontId="81" fillId="61" borderId="21" xfId="439" applyNumberFormat="1" applyFont="1" applyFill="1" applyBorder="1" applyAlignment="1">
      <alignment/>
    </xf>
    <xf numFmtId="165" fontId="81" fillId="61" borderId="23" xfId="439" applyFont="1" applyFill="1" applyBorder="1" applyAlignment="1">
      <alignment/>
    </xf>
    <xf numFmtId="165" fontId="81" fillId="61" borderId="21" xfId="439" applyFont="1" applyFill="1" applyBorder="1" applyAlignment="1">
      <alignment/>
    </xf>
    <xf numFmtId="0" fontId="83" fillId="61" borderId="0" xfId="0" applyFont="1" applyFill="1" applyAlignment="1">
      <alignment/>
    </xf>
    <xf numFmtId="0" fontId="81" fillId="61" borderId="21" xfId="0" applyFont="1" applyFill="1" applyBorder="1" applyAlignment="1">
      <alignment/>
    </xf>
    <xf numFmtId="2" fontId="81" fillId="61" borderId="21" xfId="439" applyNumberFormat="1" applyFont="1" applyFill="1" applyBorder="1" applyAlignment="1">
      <alignment/>
    </xf>
    <xf numFmtId="0" fontId="81" fillId="61" borderId="28" xfId="0" applyFont="1" applyFill="1" applyBorder="1" applyAlignment="1">
      <alignment/>
    </xf>
    <xf numFmtId="2" fontId="81" fillId="61" borderId="28" xfId="439" applyNumberFormat="1" applyFont="1" applyFill="1" applyBorder="1" applyAlignment="1">
      <alignment/>
    </xf>
    <xf numFmtId="2" fontId="81" fillId="61" borderId="28" xfId="439" applyNumberFormat="1" applyFont="1" applyFill="1" applyBorder="1" applyAlignment="1">
      <alignment/>
    </xf>
    <xf numFmtId="0" fontId="0" fillId="61" borderId="0" xfId="0" applyFont="1" applyFill="1" applyAlignment="1">
      <alignment horizontal="justify" vertical="top" wrapText="1"/>
    </xf>
    <xf numFmtId="0" fontId="81" fillId="61" borderId="0" xfId="0" applyFont="1" applyFill="1" applyAlignment="1">
      <alignment horizontal="justify" vertical="top" wrapText="1"/>
    </xf>
    <xf numFmtId="0" fontId="84" fillId="61" borderId="0" xfId="0" applyFont="1" applyFill="1" applyAlignment="1">
      <alignment horizontal="justify" vertical="top" wrapText="1"/>
    </xf>
    <xf numFmtId="0" fontId="85" fillId="61" borderId="0" xfId="0" applyFont="1" applyFill="1" applyAlignment="1">
      <alignment/>
    </xf>
    <xf numFmtId="0" fontId="85" fillId="61" borderId="0" xfId="669" applyFont="1" applyFill="1" applyAlignment="1">
      <alignment/>
      <protection/>
    </xf>
    <xf numFmtId="0" fontId="0" fillId="61" borderId="0" xfId="669" applyNumberFormat="1" applyFont="1" applyFill="1" applyAlignment="1">
      <alignment/>
      <protection/>
    </xf>
    <xf numFmtId="0" fontId="0" fillId="61" borderId="0" xfId="669" applyFont="1" applyFill="1" applyAlignment="1">
      <alignment/>
      <protection/>
    </xf>
    <xf numFmtId="0" fontId="0" fillId="61" borderId="0" xfId="669" applyNumberFormat="1" applyFont="1" applyFill="1" applyAlignment="1">
      <alignment horizontal="right"/>
      <protection/>
    </xf>
    <xf numFmtId="0" fontId="85" fillId="61" borderId="0" xfId="669" applyNumberFormat="1" applyFont="1" applyFill="1" applyAlignment="1">
      <alignment horizontal="right"/>
      <protection/>
    </xf>
    <xf numFmtId="0" fontId="41" fillId="61" borderId="0" xfId="669" applyFont="1" applyFill="1" applyAlignment="1">
      <alignment horizontal="left"/>
      <protection/>
    </xf>
    <xf numFmtId="0" fontId="0" fillId="61" borderId="0" xfId="669" applyFont="1" applyFill="1" applyAlignment="1">
      <alignment horizontal="left"/>
      <protection/>
    </xf>
    <xf numFmtId="0" fontId="41" fillId="61" borderId="0" xfId="669" applyNumberFormat="1" applyFont="1" applyFill="1" applyAlignment="1">
      <alignment horizontal="right"/>
      <protection/>
    </xf>
    <xf numFmtId="0" fontId="85" fillId="61" borderId="0" xfId="669" applyFont="1" applyFill="1" applyAlignment="1">
      <alignment horizontal="left"/>
      <protection/>
    </xf>
    <xf numFmtId="0" fontId="0" fillId="61" borderId="0" xfId="0" applyFont="1" applyFill="1" applyAlignment="1">
      <alignment/>
    </xf>
    <xf numFmtId="170" fontId="44" fillId="0" borderId="0" xfId="953" applyNumberFormat="1" applyFont="1" applyFill="1" applyBorder="1" applyAlignment="1">
      <alignment horizontal="justify" vertical="top" wrapText="1"/>
    </xf>
    <xf numFmtId="0" fontId="43" fillId="0" borderId="0" xfId="0" applyFont="1" applyFill="1" applyAlignment="1">
      <alignment horizontal="justify" vertical="top"/>
    </xf>
    <xf numFmtId="0" fontId="43" fillId="0" borderId="0" xfId="0" applyFont="1" applyFill="1" applyBorder="1" applyAlignment="1">
      <alignment horizontal="left" vertical="top" wrapText="1"/>
    </xf>
    <xf numFmtId="2" fontId="43" fillId="0" borderId="0" xfId="0" applyNumberFormat="1" applyFont="1" applyBorder="1" applyAlignment="1">
      <alignment vertical="center"/>
    </xf>
    <xf numFmtId="168" fontId="43" fillId="55" borderId="0" xfId="0" applyNumberFormat="1" applyFont="1" applyFill="1" applyBorder="1" applyAlignment="1">
      <alignment horizontal="right" vertical="center"/>
    </xf>
    <xf numFmtId="168" fontId="43" fillId="0" borderId="0" xfId="0" applyNumberFormat="1" applyFont="1" applyFill="1" applyBorder="1" applyAlignment="1">
      <alignment horizontal="right" vertical="center"/>
    </xf>
    <xf numFmtId="168" fontId="43" fillId="0" borderId="0" xfId="0" applyNumberFormat="1" applyFont="1" applyFill="1" applyAlignment="1">
      <alignment horizontal="center"/>
    </xf>
    <xf numFmtId="0" fontId="43" fillId="0" borderId="0" xfId="0" applyFont="1" applyFill="1" applyAlignment="1">
      <alignment horizontal="center"/>
    </xf>
    <xf numFmtId="0" fontId="43" fillId="0" borderId="0" xfId="0" applyFont="1" applyBorder="1" applyAlignment="1">
      <alignment/>
    </xf>
    <xf numFmtId="0" fontId="43" fillId="0" borderId="23" xfId="0" applyFont="1" applyBorder="1" applyAlignment="1">
      <alignment/>
    </xf>
    <xf numFmtId="0" fontId="43" fillId="0" borderId="17" xfId="0" applyFont="1" applyBorder="1" applyAlignment="1">
      <alignment/>
    </xf>
    <xf numFmtId="169" fontId="43" fillId="0" borderId="23" xfId="0" applyNumberFormat="1" applyFont="1" applyBorder="1" applyAlignment="1">
      <alignment horizontal="center"/>
    </xf>
    <xf numFmtId="2" fontId="12" fillId="0" borderId="21" xfId="0" applyNumberFormat="1" applyFont="1" applyFill="1" applyBorder="1" applyAlignment="1">
      <alignment horizontal="right" vertical="center"/>
    </xf>
    <xf numFmtId="168" fontId="12" fillId="0" borderId="21" xfId="0" applyNumberFormat="1" applyFont="1" applyFill="1" applyBorder="1" applyAlignment="1">
      <alignment horizontal="right" vertical="center"/>
    </xf>
    <xf numFmtId="168" fontId="12" fillId="0" borderId="21" xfId="0" applyNumberFormat="1" applyFont="1" applyBorder="1" applyAlignment="1">
      <alignment horizontal="right" vertical="center"/>
    </xf>
    <xf numFmtId="169" fontId="43" fillId="0" borderId="25" xfId="0" applyNumberFormat="1" applyFont="1" applyBorder="1" applyAlignment="1">
      <alignment horizontal="center"/>
    </xf>
    <xf numFmtId="2" fontId="12" fillId="0" borderId="28" xfId="0" applyNumberFormat="1" applyFont="1" applyFill="1" applyBorder="1" applyAlignment="1">
      <alignment horizontal="right" vertical="center"/>
    </xf>
    <xf numFmtId="0" fontId="12" fillId="0" borderId="28" xfId="0" applyFont="1" applyBorder="1" applyAlignment="1">
      <alignment horizontal="right" vertical="center" wrapText="1"/>
    </xf>
    <xf numFmtId="0" fontId="43" fillId="0" borderId="28" xfId="0" applyFont="1" applyBorder="1" applyAlignment="1">
      <alignment horizontal="right" vertical="center"/>
    </xf>
    <xf numFmtId="0" fontId="43" fillId="0" borderId="29" xfId="0" applyFont="1" applyBorder="1" applyAlignment="1">
      <alignment/>
    </xf>
    <xf numFmtId="0" fontId="12" fillId="0" borderId="30" xfId="0" applyFont="1" applyBorder="1" applyAlignment="1">
      <alignment/>
    </xf>
    <xf numFmtId="0" fontId="43" fillId="0" borderId="30" xfId="0" applyFont="1" applyBorder="1" applyAlignment="1">
      <alignment/>
    </xf>
    <xf numFmtId="0" fontId="43" fillId="0" borderId="31" xfId="0" applyFont="1" applyBorder="1" applyAlignment="1">
      <alignment/>
    </xf>
    <xf numFmtId="169" fontId="43" fillId="0" borderId="28" xfId="0" applyNumberFormat="1" applyFont="1" applyBorder="1" applyAlignment="1">
      <alignment horizontal="center"/>
    </xf>
    <xf numFmtId="169" fontId="43" fillId="0" borderId="29" xfId="0" applyNumberFormat="1" applyFont="1" applyFill="1" applyBorder="1" applyAlignment="1">
      <alignment horizontal="right" vertical="center"/>
    </xf>
    <xf numFmtId="0" fontId="43" fillId="0" borderId="23" xfId="0" applyFont="1" applyBorder="1" applyAlignment="1">
      <alignment vertical="center"/>
    </xf>
    <xf numFmtId="0" fontId="43" fillId="0" borderId="0" xfId="0" applyFont="1" applyBorder="1" applyAlignment="1">
      <alignment vertical="center"/>
    </xf>
    <xf numFmtId="169" fontId="43" fillId="0" borderId="21" xfId="0" applyNumberFormat="1" applyFont="1" applyBorder="1" applyAlignment="1">
      <alignment horizontal="center"/>
    </xf>
    <xf numFmtId="2" fontId="43" fillId="0" borderId="23" xfId="0" applyNumberFormat="1" applyFont="1" applyFill="1" applyBorder="1" applyAlignment="1">
      <alignment horizontal="right" vertical="center"/>
    </xf>
    <xf numFmtId="169" fontId="43" fillId="0" borderId="21" xfId="0" applyNumberFormat="1" applyFont="1" applyBorder="1" applyAlignment="1">
      <alignment horizontal="center" vertical="center"/>
    </xf>
    <xf numFmtId="0" fontId="43" fillId="0" borderId="21" xfId="0" applyNumberFormat="1" applyFont="1" applyBorder="1" applyAlignment="1">
      <alignment vertical="center"/>
    </xf>
    <xf numFmtId="0" fontId="43" fillId="0" borderId="0" xfId="0" applyNumberFormat="1" applyFont="1" applyBorder="1" applyAlignment="1">
      <alignment vertical="center"/>
    </xf>
    <xf numFmtId="169" fontId="43" fillId="0" borderId="28" xfId="0" applyNumberFormat="1" applyFont="1" applyBorder="1" applyAlignment="1">
      <alignment horizontal="center" vertical="center"/>
    </xf>
    <xf numFmtId="0" fontId="43" fillId="0" borderId="29" xfId="0" applyNumberFormat="1" applyFont="1" applyBorder="1" applyAlignment="1">
      <alignment vertical="center"/>
    </xf>
    <xf numFmtId="0" fontId="43" fillId="0" borderId="30" xfId="0" applyNumberFormat="1" applyFont="1" applyBorder="1" applyAlignment="1">
      <alignment vertical="center"/>
    </xf>
    <xf numFmtId="0" fontId="43" fillId="0" borderId="30" xfId="0" applyFont="1" applyBorder="1" applyAlignment="1">
      <alignment vertical="center"/>
    </xf>
    <xf numFmtId="0" fontId="43" fillId="0" borderId="31" xfId="0" applyFont="1" applyBorder="1" applyAlignment="1">
      <alignment vertical="center"/>
    </xf>
    <xf numFmtId="169" fontId="43" fillId="0" borderId="32" xfId="0" applyNumberFormat="1" applyFont="1" applyBorder="1" applyAlignment="1">
      <alignment horizontal="center" vertical="center"/>
    </xf>
    <xf numFmtId="0" fontId="43" fillId="0" borderId="22" xfId="0" applyFont="1" applyBorder="1" applyAlignment="1">
      <alignment/>
    </xf>
    <xf numFmtId="0" fontId="43" fillId="0" borderId="33" xfId="0" applyFont="1" applyBorder="1" applyAlignment="1">
      <alignment/>
    </xf>
    <xf numFmtId="0" fontId="43" fillId="0" borderId="24" xfId="0" applyFont="1" applyBorder="1" applyAlignment="1">
      <alignment/>
    </xf>
    <xf numFmtId="0" fontId="43" fillId="0" borderId="23" xfId="0" applyNumberFormat="1" applyFont="1" applyFill="1" applyBorder="1" applyAlignment="1">
      <alignment vertical="top"/>
    </xf>
    <xf numFmtId="0" fontId="43" fillId="0" borderId="23" xfId="0" applyNumberFormat="1" applyFont="1" applyFill="1" applyBorder="1" applyAlignment="1">
      <alignment vertical="center"/>
    </xf>
    <xf numFmtId="0" fontId="43" fillId="0" borderId="23" xfId="0" applyNumberFormat="1" applyFont="1" applyBorder="1" applyAlignment="1">
      <alignment vertical="center"/>
    </xf>
    <xf numFmtId="0" fontId="43" fillId="0" borderId="17" xfId="0" applyFont="1" applyBorder="1" applyAlignment="1">
      <alignment vertical="center"/>
    </xf>
    <xf numFmtId="0" fontId="43" fillId="0" borderId="21" xfId="0" applyFont="1" applyBorder="1" applyAlignment="1">
      <alignment vertical="center"/>
    </xf>
    <xf numFmtId="165" fontId="43" fillId="0" borderId="23" xfId="439" applyFont="1" applyFill="1" applyBorder="1" applyAlignment="1">
      <alignment horizontal="right" vertical="center"/>
    </xf>
    <xf numFmtId="165" fontId="43" fillId="0" borderId="21" xfId="439" applyFont="1" applyFill="1" applyBorder="1" applyAlignment="1">
      <alignment horizontal="right" vertical="center"/>
    </xf>
    <xf numFmtId="169" fontId="43" fillId="0" borderId="21" xfId="0" applyNumberFormat="1" applyFont="1" applyBorder="1" applyAlignment="1">
      <alignment horizontal="center" vertical="top"/>
    </xf>
    <xf numFmtId="2" fontId="43" fillId="0" borderId="21" xfId="0" applyNumberFormat="1" applyFont="1" applyBorder="1" applyAlignment="1">
      <alignment vertical="center"/>
    </xf>
    <xf numFmtId="2" fontId="43" fillId="0" borderId="17" xfId="0" applyNumberFormat="1" applyFont="1" applyBorder="1" applyAlignment="1">
      <alignment vertical="center"/>
    </xf>
    <xf numFmtId="2" fontId="43" fillId="0" borderId="23" xfId="0" applyNumberFormat="1" applyFont="1" applyBorder="1" applyAlignment="1" quotePrefix="1">
      <alignment horizontal="center" vertical="center"/>
    </xf>
    <xf numFmtId="2" fontId="43" fillId="0" borderId="25" xfId="0" applyNumberFormat="1" applyFont="1" applyBorder="1" applyAlignment="1" quotePrefix="1">
      <alignment horizontal="center" vertical="center"/>
    </xf>
    <xf numFmtId="2" fontId="43" fillId="0" borderId="26" xfId="0" applyNumberFormat="1" applyFont="1" applyBorder="1" applyAlignment="1">
      <alignment vertical="center"/>
    </xf>
    <xf numFmtId="2" fontId="43" fillId="0" borderId="27" xfId="0" applyNumberFormat="1" applyFont="1" applyBorder="1" applyAlignment="1">
      <alignment vertical="center"/>
    </xf>
    <xf numFmtId="169" fontId="43" fillId="0" borderId="32" xfId="0" applyNumberFormat="1" applyFont="1" applyFill="1" applyBorder="1" applyAlignment="1">
      <alignment horizontal="right" vertical="center"/>
    </xf>
    <xf numFmtId="2" fontId="43" fillId="0" borderId="21" xfId="0" applyNumberFormat="1" applyFont="1" applyFill="1" applyBorder="1" applyAlignment="1">
      <alignment horizontal="right" vertical="center"/>
    </xf>
    <xf numFmtId="0" fontId="43" fillId="0" borderId="0" xfId="0" applyFont="1" applyFill="1" applyAlignment="1">
      <alignment vertical="top" wrapText="1"/>
    </xf>
    <xf numFmtId="0" fontId="43" fillId="0" borderId="0" xfId="0" applyFont="1" applyFill="1" applyBorder="1" applyAlignment="1">
      <alignment vertical="top" wrapText="1"/>
    </xf>
    <xf numFmtId="0" fontId="12" fillId="0" borderId="0" xfId="0" applyFont="1" applyFill="1" applyBorder="1" applyAlignment="1">
      <alignment vertical="top" wrapText="1"/>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Alignment="1">
      <alignment horizontal="left" vertical="top" wrapText="1"/>
    </xf>
    <xf numFmtId="0" fontId="0" fillId="0" borderId="0" xfId="0" applyNumberFormat="1" applyFont="1" applyAlignment="1">
      <alignment/>
    </xf>
    <xf numFmtId="2" fontId="0" fillId="0" borderId="0" xfId="0" applyNumberFormat="1" applyFont="1" applyAlignment="1">
      <alignment/>
    </xf>
    <xf numFmtId="0" fontId="0" fillId="0" borderId="0" xfId="0" applyFont="1" applyAlignment="1" quotePrefix="1">
      <alignment/>
    </xf>
    <xf numFmtId="0" fontId="45" fillId="0" borderId="29" xfId="0" applyNumberFormat="1" applyFont="1" applyFill="1" applyBorder="1" applyAlignment="1">
      <alignment vertical="center"/>
    </xf>
    <xf numFmtId="0" fontId="45" fillId="0" borderId="30" xfId="0" applyNumberFormat="1" applyFont="1" applyFill="1" applyBorder="1" applyAlignment="1">
      <alignment vertical="center"/>
    </xf>
    <xf numFmtId="0" fontId="45" fillId="0" borderId="30" xfId="0" applyFont="1" applyFill="1" applyBorder="1" applyAlignment="1">
      <alignment vertical="center"/>
    </xf>
    <xf numFmtId="169" fontId="45" fillId="0" borderId="32" xfId="0" applyNumberFormat="1" applyFont="1" applyFill="1" applyBorder="1" applyAlignment="1">
      <alignment horizontal="center" vertical="center"/>
    </xf>
    <xf numFmtId="0" fontId="43" fillId="0" borderId="23" xfId="0" applyNumberFormat="1" applyFont="1" applyFill="1" applyBorder="1" applyAlignment="1">
      <alignment horizontal="left" vertical="center"/>
    </xf>
    <xf numFmtId="2" fontId="5" fillId="0" borderId="0" xfId="669" applyNumberFormat="1" applyFont="1" applyFill="1" applyBorder="1" applyAlignment="1">
      <alignment horizontal="right" wrapText="1"/>
      <protection/>
    </xf>
    <xf numFmtId="168" fontId="5" fillId="0" borderId="0" xfId="669" applyNumberFormat="1" applyFont="1" applyBorder="1" applyAlignment="1">
      <alignment horizontal="right" vertical="top"/>
      <protection/>
    </xf>
    <xf numFmtId="2" fontId="5" fillId="0" borderId="0" xfId="0" applyNumberFormat="1" applyFont="1" applyFill="1" applyBorder="1" applyAlignment="1">
      <alignment horizontal="right" vertical="center"/>
    </xf>
    <xf numFmtId="0" fontId="43" fillId="0" borderId="0" xfId="0" applyNumberFormat="1" applyFont="1" applyFill="1" applyBorder="1" applyAlignment="1">
      <alignment vertical="center"/>
    </xf>
    <xf numFmtId="165" fontId="8" fillId="0" borderId="21" xfId="439" applyFont="1" applyBorder="1" applyAlignment="1">
      <alignment horizontal="right"/>
    </xf>
    <xf numFmtId="168" fontId="12" fillId="0" borderId="0" xfId="0" applyNumberFormat="1" applyFont="1" applyFill="1" applyBorder="1" applyAlignment="1">
      <alignment horizontal="right" wrapText="1"/>
    </xf>
    <xf numFmtId="168" fontId="12" fillId="0" borderId="0" xfId="0" applyNumberFormat="1" applyFont="1" applyFill="1" applyBorder="1" applyAlignment="1">
      <alignment horizontal="right" vertical="center" wrapText="1"/>
    </xf>
    <xf numFmtId="2" fontId="12" fillId="0" borderId="0" xfId="0" applyNumberFormat="1" applyFont="1" applyFill="1" applyBorder="1" applyAlignment="1">
      <alignment horizontal="right" vertical="center"/>
    </xf>
    <xf numFmtId="0" fontId="43" fillId="0" borderId="0" xfId="0" applyFont="1" applyFill="1" applyBorder="1" applyAlignment="1">
      <alignment horizontal="right" vertical="center"/>
    </xf>
    <xf numFmtId="169" fontId="43" fillId="0" borderId="0" xfId="0" applyNumberFormat="1" applyFont="1" applyFill="1" applyBorder="1" applyAlignment="1">
      <alignment horizontal="right" vertical="center"/>
    </xf>
    <xf numFmtId="2" fontId="43" fillId="0" borderId="0" xfId="0" applyNumberFormat="1" applyFont="1" applyFill="1" applyBorder="1" applyAlignment="1">
      <alignment horizontal="right" vertical="center"/>
    </xf>
    <xf numFmtId="168" fontId="45" fillId="0" borderId="0" xfId="0" applyNumberFormat="1" applyFont="1" applyFill="1" applyBorder="1" applyAlignment="1">
      <alignment horizontal="right" vertical="center"/>
    </xf>
    <xf numFmtId="168" fontId="12" fillId="0" borderId="0" xfId="0" applyNumberFormat="1" applyFont="1" applyFill="1" applyBorder="1" applyAlignment="1">
      <alignment horizontal="right" vertical="center"/>
    </xf>
    <xf numFmtId="165" fontId="43" fillId="0" borderId="0" xfId="439" applyFont="1" applyFill="1" applyBorder="1" applyAlignment="1">
      <alignment horizontal="right" vertical="center"/>
    </xf>
    <xf numFmtId="2" fontId="12" fillId="0" borderId="0" xfId="0" applyNumberFormat="1" applyFont="1" applyFill="1" applyBorder="1" applyAlignment="1">
      <alignment vertical="top"/>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right" wrapText="1"/>
    </xf>
    <xf numFmtId="168" fontId="12" fillId="0" borderId="0" xfId="0" applyNumberFormat="1" applyFont="1" applyFill="1" applyBorder="1" applyAlignment="1">
      <alignment horizontal="right"/>
    </xf>
    <xf numFmtId="168" fontId="43" fillId="0" borderId="0" xfId="0" applyNumberFormat="1" applyFont="1" applyFill="1" applyBorder="1" applyAlignment="1">
      <alignment horizontal="right"/>
    </xf>
    <xf numFmtId="2" fontId="43" fillId="0" borderId="0" xfId="439" applyNumberFormat="1" applyFont="1" applyFill="1" applyBorder="1" applyAlignment="1" quotePrefix="1">
      <alignment horizontal="right" vertical="top"/>
    </xf>
    <xf numFmtId="2" fontId="5" fillId="0" borderId="23" xfId="0" applyNumberFormat="1" applyFont="1" applyFill="1" applyBorder="1" applyAlignment="1">
      <alignment horizontal="right" vertical="center"/>
    </xf>
    <xf numFmtId="0" fontId="5" fillId="0" borderId="23" xfId="669" applyFont="1" applyBorder="1" applyAlignment="1">
      <alignment horizontal="right" vertical="center" wrapText="1"/>
      <protection/>
    </xf>
    <xf numFmtId="168" fontId="8" fillId="0" borderId="23" xfId="669" applyNumberFormat="1" applyFont="1" applyBorder="1" applyAlignment="1">
      <alignment horizontal="right"/>
      <protection/>
    </xf>
    <xf numFmtId="168" fontId="8" fillId="61" borderId="23" xfId="669" applyNumberFormat="1" applyFont="1" applyFill="1" applyBorder="1" applyAlignment="1">
      <alignment horizontal="right"/>
      <protection/>
    </xf>
    <xf numFmtId="168" fontId="8" fillId="0" borderId="23" xfId="669" applyNumberFormat="1" applyFont="1" applyBorder="1" applyAlignment="1">
      <alignment horizontal="right" vertical="top"/>
      <protection/>
    </xf>
    <xf numFmtId="168" fontId="8" fillId="0" borderId="23" xfId="669" applyNumberFormat="1" applyFont="1" applyBorder="1" applyAlignment="1">
      <alignment horizontal="right" vertical="center"/>
      <protection/>
    </xf>
    <xf numFmtId="168" fontId="8" fillId="0" borderId="23" xfId="669" applyNumberFormat="1" applyFont="1" applyFill="1" applyBorder="1" applyAlignment="1">
      <alignment horizontal="right"/>
      <protection/>
    </xf>
    <xf numFmtId="165" fontId="8" fillId="0" borderId="23" xfId="439" applyFont="1" applyBorder="1" applyAlignment="1">
      <alignment horizontal="right"/>
    </xf>
    <xf numFmtId="170" fontId="9" fillId="0" borderId="0" xfId="953" applyNumberFormat="1" applyFont="1" applyBorder="1" applyAlignment="1">
      <alignment/>
    </xf>
    <xf numFmtId="2" fontId="5" fillId="0" borderId="0" xfId="669" applyNumberFormat="1" applyFont="1" applyFill="1" applyBorder="1" applyAlignment="1">
      <alignment horizontal="right" vertical="top"/>
      <protection/>
    </xf>
    <xf numFmtId="168" fontId="8" fillId="0" borderId="0" xfId="669" applyNumberFormat="1" applyFont="1" applyBorder="1" applyAlignment="1">
      <alignment horizontal="right" vertical="center"/>
      <protection/>
    </xf>
    <xf numFmtId="168" fontId="9" fillId="0" borderId="0" xfId="439" applyNumberFormat="1" applyFont="1" applyBorder="1" applyAlignment="1">
      <alignment horizontal="right"/>
    </xf>
    <xf numFmtId="170" fontId="9" fillId="0" borderId="23" xfId="953" applyNumberFormat="1" applyFont="1" applyBorder="1" applyAlignment="1">
      <alignment/>
    </xf>
    <xf numFmtId="2" fontId="5" fillId="0" borderId="23" xfId="669" applyNumberFormat="1" applyFont="1" applyFill="1" applyBorder="1" applyAlignment="1">
      <alignment horizontal="right" wrapText="1"/>
      <protection/>
    </xf>
    <xf numFmtId="168" fontId="5" fillId="0" borderId="23" xfId="669" applyNumberFormat="1" applyFont="1" applyBorder="1" applyAlignment="1">
      <alignment horizontal="right" vertical="top"/>
      <protection/>
    </xf>
    <xf numFmtId="168" fontId="9" fillId="0" borderId="23" xfId="439" applyNumberFormat="1" applyFont="1" applyBorder="1" applyAlignment="1">
      <alignment horizontal="right"/>
    </xf>
    <xf numFmtId="169" fontId="45" fillId="0" borderId="21" xfId="0" applyNumberFormat="1" applyFont="1" applyBorder="1" applyAlignment="1">
      <alignment horizontal="center" vertical="center"/>
    </xf>
    <xf numFmtId="0" fontId="43" fillId="0" borderId="23" xfId="0" applyNumberFormat="1" applyFont="1" applyFill="1" applyBorder="1" applyAlignment="1">
      <alignment horizontal="right" vertical="top" wrapText="1"/>
    </xf>
    <xf numFmtId="0" fontId="12" fillId="0" borderId="23" xfId="0" applyFont="1" applyBorder="1" applyAlignment="1">
      <alignment/>
    </xf>
    <xf numFmtId="2" fontId="12" fillId="0" borderId="21" xfId="0" applyNumberFormat="1" applyFont="1" applyFill="1" applyBorder="1" applyAlignment="1">
      <alignment horizontal="right"/>
    </xf>
    <xf numFmtId="2" fontId="12" fillId="0" borderId="21" xfId="0" applyNumberFormat="1" applyFont="1" applyFill="1" applyBorder="1" applyAlignment="1">
      <alignment horizontal="right" wrapText="1"/>
    </xf>
    <xf numFmtId="2" fontId="12" fillId="0" borderId="26" xfId="0" applyNumberFormat="1" applyFont="1" applyFill="1" applyBorder="1" applyAlignment="1">
      <alignment horizontal="left" vertical="center"/>
    </xf>
    <xf numFmtId="2" fontId="43" fillId="0" borderId="0" xfId="0" applyNumberFormat="1" applyFont="1" applyBorder="1" applyAlignment="1">
      <alignment horizontal="justify" vertical="top"/>
    </xf>
    <xf numFmtId="169" fontId="43" fillId="0" borderId="0" xfId="0" applyNumberFormat="1" applyFont="1" applyBorder="1" applyAlignment="1">
      <alignment horizontal="justify" vertical="top"/>
    </xf>
    <xf numFmtId="168" fontId="43" fillId="55" borderId="0" xfId="0" applyNumberFormat="1" applyFont="1" applyFill="1" applyBorder="1" applyAlignment="1">
      <alignment horizontal="justify" vertical="top"/>
    </xf>
    <xf numFmtId="0" fontId="12" fillId="0" borderId="0" xfId="0" applyFont="1" applyFill="1" applyBorder="1" applyAlignment="1">
      <alignment horizontal="justify" vertical="top"/>
    </xf>
    <xf numFmtId="0" fontId="43" fillId="0" borderId="0" xfId="0" applyFont="1" applyFill="1" applyBorder="1" applyAlignment="1">
      <alignment horizontal="justify" vertical="top"/>
    </xf>
    <xf numFmtId="169" fontId="43" fillId="0" borderId="0" xfId="0" applyNumberFormat="1" applyFont="1" applyFill="1" applyBorder="1" applyAlignment="1">
      <alignment horizontal="justify" vertical="top"/>
    </xf>
    <xf numFmtId="168" fontId="43" fillId="0" borderId="0" xfId="0" applyNumberFormat="1" applyFont="1" applyFill="1" applyBorder="1" applyAlignment="1">
      <alignment horizontal="justify" vertical="top"/>
    </xf>
    <xf numFmtId="2" fontId="43" fillId="0" borderId="0" xfId="0" applyNumberFormat="1" applyFont="1" applyBorder="1" applyAlignment="1" quotePrefix="1">
      <alignment horizontal="justify" vertical="top"/>
    </xf>
    <xf numFmtId="2" fontId="12" fillId="0" borderId="0" xfId="0" applyNumberFormat="1" applyFont="1" applyBorder="1" applyAlignment="1">
      <alignment vertical="center"/>
    </xf>
    <xf numFmtId="2" fontId="12" fillId="0" borderId="0" xfId="0" applyNumberFormat="1" applyFont="1" applyFill="1" applyBorder="1" applyAlignment="1">
      <alignment/>
    </xf>
    <xf numFmtId="2" fontId="12" fillId="0" borderId="0" xfId="0" applyNumberFormat="1" applyFont="1" applyFill="1" applyBorder="1" applyAlignment="1">
      <alignment horizontal="left" vertical="center"/>
    </xf>
    <xf numFmtId="168" fontId="8" fillId="0" borderId="0" xfId="669" applyNumberFormat="1" applyFont="1" applyBorder="1" applyAlignment="1">
      <alignment horizontal="right"/>
      <protection/>
    </xf>
    <xf numFmtId="168" fontId="8" fillId="61" borderId="0" xfId="669" applyNumberFormat="1" applyFont="1" applyFill="1" applyBorder="1" applyAlignment="1">
      <alignment horizontal="right"/>
      <protection/>
    </xf>
    <xf numFmtId="168" fontId="8" fillId="0" borderId="0" xfId="669" applyNumberFormat="1" applyFont="1" applyBorder="1" applyAlignment="1">
      <alignment horizontal="right" vertical="top"/>
      <protection/>
    </xf>
    <xf numFmtId="168" fontId="8" fillId="0" borderId="0" xfId="669" applyNumberFormat="1" applyFont="1" applyFill="1" applyBorder="1" applyAlignment="1">
      <alignment horizontal="right"/>
      <protection/>
    </xf>
    <xf numFmtId="165" fontId="8" fillId="0" borderId="0" xfId="439" applyFont="1" applyBorder="1" applyAlignment="1">
      <alignment horizontal="right"/>
    </xf>
    <xf numFmtId="165" fontId="8" fillId="0" borderId="21" xfId="439" applyFont="1" applyBorder="1" applyAlignment="1">
      <alignment horizontal="right" vertical="center"/>
    </xf>
    <xf numFmtId="0" fontId="43" fillId="0" borderId="0" xfId="0" applyFont="1" applyFill="1" applyBorder="1" applyAlignment="1">
      <alignment horizontal="right" vertical="top"/>
    </xf>
    <xf numFmtId="169" fontId="43" fillId="0" borderId="21" xfId="0" applyNumberFormat="1" applyFont="1" applyFill="1" applyBorder="1" applyAlignment="1">
      <alignment horizontal="center" vertical="center"/>
    </xf>
    <xf numFmtId="169" fontId="12" fillId="0" borderId="23" xfId="0" applyNumberFormat="1" applyFont="1" applyBorder="1" applyAlignment="1">
      <alignment horizontal="right"/>
    </xf>
    <xf numFmtId="165" fontId="43" fillId="0" borderId="23" xfId="439" applyFont="1" applyBorder="1" applyAlignment="1">
      <alignment horizontal="center" vertical="center"/>
    </xf>
    <xf numFmtId="165" fontId="43" fillId="0" borderId="28" xfId="439" applyFont="1" applyFill="1" applyBorder="1" applyAlignment="1">
      <alignment horizontal="right" vertical="center"/>
    </xf>
    <xf numFmtId="2" fontId="5" fillId="0" borderId="24" xfId="669" applyNumberFormat="1" applyFont="1" applyFill="1" applyBorder="1" applyAlignment="1">
      <alignment horizontal="right"/>
      <protection/>
    </xf>
    <xf numFmtId="0" fontId="5" fillId="0" borderId="17" xfId="669" applyFont="1" applyBorder="1" applyAlignment="1">
      <alignment horizontal="right" vertical="center" wrapText="1"/>
      <protection/>
    </xf>
    <xf numFmtId="168" fontId="8" fillId="0" borderId="17" xfId="669" applyNumberFormat="1" applyFont="1" applyBorder="1" applyAlignment="1">
      <alignment horizontal="right"/>
      <protection/>
    </xf>
    <xf numFmtId="165" fontId="8" fillId="0" borderId="17" xfId="439" applyFont="1" applyBorder="1" applyAlignment="1">
      <alignment horizontal="right" vertical="center"/>
    </xf>
    <xf numFmtId="168" fontId="8" fillId="0" borderId="17" xfId="669" applyNumberFormat="1" applyFont="1" applyFill="1" applyBorder="1" applyAlignment="1">
      <alignment horizontal="right"/>
      <protection/>
    </xf>
    <xf numFmtId="165" fontId="8" fillId="0" borderId="17" xfId="439" applyFont="1" applyBorder="1" applyAlignment="1">
      <alignment horizontal="right"/>
    </xf>
    <xf numFmtId="0" fontId="8" fillId="0" borderId="21" xfId="669" applyFont="1" applyBorder="1" applyAlignment="1" quotePrefix="1">
      <alignment/>
      <protection/>
    </xf>
    <xf numFmtId="0" fontId="8" fillId="0" borderId="21" xfId="669" applyFont="1" applyBorder="1" applyAlignment="1">
      <alignment/>
      <protection/>
    </xf>
    <xf numFmtId="168" fontId="9" fillId="0" borderId="24" xfId="443" applyNumberFormat="1" applyFont="1" applyBorder="1" applyAlignment="1">
      <alignment horizontal="right"/>
    </xf>
    <xf numFmtId="168" fontId="8" fillId="0" borderId="21" xfId="669" applyNumberFormat="1" applyFont="1" applyBorder="1" applyAlignment="1" quotePrefix="1">
      <alignment/>
      <protection/>
    </xf>
    <xf numFmtId="168" fontId="8" fillId="0" borderId="21" xfId="669" applyNumberFormat="1" applyFont="1" applyBorder="1" applyAlignment="1">
      <alignment/>
      <protection/>
    </xf>
    <xf numFmtId="169" fontId="12" fillId="0" borderId="23" xfId="0" applyNumberFormat="1" applyFont="1" applyBorder="1" applyAlignment="1">
      <alignment horizontal="right" wrapText="1"/>
    </xf>
    <xf numFmtId="2" fontId="5" fillId="0" borderId="24" xfId="669" applyNumberFormat="1" applyFont="1" applyFill="1" applyBorder="1" applyAlignment="1">
      <alignment horizontal="right" wrapText="1"/>
      <protection/>
    </xf>
    <xf numFmtId="168" fontId="8" fillId="0" borderId="17" xfId="669" applyNumberFormat="1" applyFont="1" applyFill="1" applyBorder="1" applyAlignment="1">
      <alignment horizontal="right" vertical="center"/>
      <protection/>
    </xf>
    <xf numFmtId="0" fontId="8" fillId="0" borderId="21" xfId="669" applyFont="1" applyFill="1" applyBorder="1" applyAlignment="1">
      <alignment/>
      <protection/>
    </xf>
    <xf numFmtId="2" fontId="43" fillId="0" borderId="28" xfId="0" applyNumberFormat="1" applyFont="1" applyFill="1" applyBorder="1" applyAlignment="1">
      <alignment horizontal="right" vertical="center"/>
    </xf>
    <xf numFmtId="2" fontId="43" fillId="0" borderId="24" xfId="439" applyNumberFormat="1" applyFont="1" applyFill="1" applyBorder="1" applyAlignment="1">
      <alignment horizontal="right" vertical="center"/>
    </xf>
    <xf numFmtId="2" fontId="43" fillId="0" borderId="24" xfId="0" applyNumberFormat="1" applyFont="1" applyFill="1" applyBorder="1" applyAlignment="1">
      <alignment horizontal="right" vertical="center"/>
    </xf>
    <xf numFmtId="2" fontId="43" fillId="0" borderId="28" xfId="439" applyNumberFormat="1" applyFont="1" applyFill="1" applyBorder="1" applyAlignment="1">
      <alignment horizontal="right" vertical="center"/>
    </xf>
    <xf numFmtId="2" fontId="43" fillId="0" borderId="29" xfId="0" applyNumberFormat="1" applyFont="1" applyFill="1" applyBorder="1" applyAlignment="1">
      <alignment horizontal="right" vertical="center"/>
    </xf>
    <xf numFmtId="2" fontId="43" fillId="0" borderId="32" xfId="0" applyNumberFormat="1" applyFont="1" applyFill="1" applyBorder="1" applyAlignment="1">
      <alignment horizontal="right" vertical="center"/>
    </xf>
    <xf numFmtId="2" fontId="43" fillId="0" borderId="21" xfId="439" applyNumberFormat="1" applyFont="1" applyFill="1" applyBorder="1" applyAlignment="1">
      <alignment horizontal="right" vertical="center"/>
    </xf>
    <xf numFmtId="2" fontId="43" fillId="0" borderId="23" xfId="439" applyNumberFormat="1" applyFont="1" applyFill="1" applyBorder="1" applyAlignment="1">
      <alignment horizontal="right" vertical="center"/>
    </xf>
    <xf numFmtId="2" fontId="45" fillId="0" borderId="29" xfId="0" applyNumberFormat="1" applyFont="1" applyFill="1" applyBorder="1" applyAlignment="1">
      <alignment horizontal="right" vertical="center"/>
    </xf>
    <xf numFmtId="2" fontId="43" fillId="0" borderId="23" xfId="439" applyNumberFormat="1" applyFont="1" applyFill="1" applyBorder="1" applyAlignment="1">
      <alignment horizontal="right"/>
    </xf>
    <xf numFmtId="2" fontId="43" fillId="0" borderId="23" xfId="0" applyNumberFormat="1" applyFont="1" applyFill="1" applyBorder="1" applyAlignment="1">
      <alignment horizontal="right"/>
    </xf>
    <xf numFmtId="2" fontId="43" fillId="0" borderId="21" xfId="0" applyNumberFormat="1" applyFont="1" applyFill="1" applyBorder="1" applyAlignment="1">
      <alignment horizontal="right"/>
    </xf>
    <xf numFmtId="2" fontId="45" fillId="0" borderId="23" xfId="439" applyNumberFormat="1" applyFont="1" applyFill="1" applyBorder="1" applyAlignment="1">
      <alignment horizontal="right" vertical="center"/>
    </xf>
    <xf numFmtId="2" fontId="43" fillId="0" borderId="23" xfId="439" applyNumberFormat="1" applyFont="1" applyFill="1" applyBorder="1" applyAlignment="1" quotePrefix="1">
      <alignment horizontal="right" vertical="top"/>
    </xf>
    <xf numFmtId="2" fontId="43" fillId="0" borderId="21" xfId="439" applyNumberFormat="1" applyFont="1" applyFill="1" applyBorder="1" applyAlignment="1" quotePrefix="1">
      <alignment horizontal="right" vertical="top"/>
    </xf>
    <xf numFmtId="2" fontId="43" fillId="0" borderId="21" xfId="439" applyNumberFormat="1" applyFont="1" applyBorder="1" applyAlignment="1">
      <alignment horizontal="right" vertical="center"/>
    </xf>
    <xf numFmtId="2" fontId="43" fillId="0" borderId="29" xfId="439" applyNumberFormat="1" applyFont="1" applyBorder="1" applyAlignment="1">
      <alignment horizontal="right" vertical="center"/>
    </xf>
    <xf numFmtId="2" fontId="43" fillId="0" borderId="23" xfId="439" applyNumberFormat="1" applyFont="1" applyBorder="1" applyAlignment="1">
      <alignment horizontal="right"/>
    </xf>
    <xf numFmtId="2" fontId="45" fillId="0" borderId="29" xfId="439" applyNumberFormat="1" applyFont="1" applyFill="1" applyBorder="1" applyAlignment="1">
      <alignment horizontal="right" vertical="center"/>
    </xf>
    <xf numFmtId="2" fontId="43" fillId="0" borderId="23" xfId="439" applyNumberFormat="1" applyFont="1" applyBorder="1" applyAlignment="1">
      <alignment horizontal="right" vertical="center"/>
    </xf>
    <xf numFmtId="2" fontId="45" fillId="0" borderId="23" xfId="439" applyNumberFormat="1" applyFont="1" applyBorder="1" applyAlignment="1">
      <alignment horizontal="right" vertical="center"/>
    </xf>
    <xf numFmtId="2" fontId="43" fillId="0" borderId="23" xfId="439" applyNumberFormat="1" applyFont="1" applyBorder="1" applyAlignment="1">
      <alignment horizontal="right" vertical="top"/>
    </xf>
    <xf numFmtId="165" fontId="43" fillId="0" borderId="21" xfId="439" applyFont="1" applyBorder="1" applyAlignment="1">
      <alignment horizontal="right" vertical="center"/>
    </xf>
    <xf numFmtId="165" fontId="43" fillId="0" borderId="21" xfId="439" applyFont="1" applyBorder="1" applyAlignment="1">
      <alignment vertical="center"/>
    </xf>
    <xf numFmtId="165" fontId="43" fillId="0" borderId="23" xfId="439" applyFont="1" applyFill="1" applyBorder="1" applyAlignment="1">
      <alignment vertical="center"/>
    </xf>
    <xf numFmtId="165" fontId="43" fillId="0" borderId="21" xfId="439" applyFont="1" applyFill="1" applyBorder="1" applyAlignment="1">
      <alignment vertical="center"/>
    </xf>
    <xf numFmtId="0" fontId="41" fillId="61" borderId="0" xfId="669" applyFont="1" applyFill="1" applyAlignment="1">
      <alignment/>
      <protection/>
    </xf>
    <xf numFmtId="2" fontId="12" fillId="0" borderId="24" xfId="0" applyNumberFormat="1" applyFont="1" applyFill="1" applyBorder="1" applyAlignment="1">
      <alignment horizontal="right" wrapText="1"/>
    </xf>
    <xf numFmtId="168" fontId="12" fillId="0" borderId="21"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169" fontId="43" fillId="0" borderId="32" xfId="0" applyNumberFormat="1" applyFont="1" applyFill="1" applyBorder="1" applyAlignment="1">
      <alignment horizontal="right" vertical="center" wrapText="1"/>
    </xf>
    <xf numFmtId="2" fontId="43" fillId="0" borderId="21" xfId="0" applyNumberFormat="1" applyFont="1" applyFill="1" applyBorder="1" applyAlignment="1">
      <alignment horizontal="right" vertical="center" wrapText="1"/>
    </xf>
    <xf numFmtId="172" fontId="46" fillId="0" borderId="0" xfId="900" applyNumberFormat="1" applyFont="1" applyAlignment="1" quotePrefix="1">
      <alignment horizontal="left" vertical="center" wrapText="1" indent="2"/>
      <protection/>
    </xf>
    <xf numFmtId="168" fontId="8" fillId="0" borderId="17" xfId="669" applyNumberFormat="1" applyFont="1" applyBorder="1" applyAlignment="1" quotePrefix="1">
      <alignment/>
      <protection/>
    </xf>
    <xf numFmtId="168" fontId="8" fillId="0" borderId="21" xfId="669" applyNumberFormat="1" applyFont="1" applyBorder="1" applyAlignment="1" quotePrefix="1">
      <alignment vertical="center"/>
      <protection/>
    </xf>
    <xf numFmtId="0" fontId="43" fillId="0" borderId="0" xfId="0" applyFont="1" applyAlignment="1">
      <alignment/>
    </xf>
    <xf numFmtId="168" fontId="43" fillId="0" borderId="0" xfId="0" applyNumberFormat="1" applyFont="1" applyBorder="1" applyAlignment="1">
      <alignment/>
    </xf>
    <xf numFmtId="169" fontId="43" fillId="0" borderId="0" xfId="0" applyNumberFormat="1" applyFont="1" applyAlignment="1">
      <alignment horizontal="center"/>
    </xf>
    <xf numFmtId="2" fontId="43" fillId="0" borderId="0" xfId="0" applyNumberFormat="1" applyFont="1" applyFill="1" applyAlignment="1">
      <alignment horizontal="center"/>
    </xf>
    <xf numFmtId="0" fontId="43" fillId="0" borderId="0" xfId="0" applyFont="1" applyAlignment="1">
      <alignment/>
    </xf>
    <xf numFmtId="0" fontId="12" fillId="0" borderId="0" xfId="696" applyFont="1" applyFill="1" applyAlignment="1">
      <alignment horizontal="right" vertical="top"/>
      <protection/>
    </xf>
    <xf numFmtId="0" fontId="43" fillId="0" borderId="0" xfId="0" applyFont="1" applyBorder="1" applyAlignment="1">
      <alignment/>
    </xf>
    <xf numFmtId="0" fontId="12" fillId="0" borderId="26" xfId="696" applyFont="1" applyFill="1" applyBorder="1" applyAlignment="1">
      <alignment horizontal="right" vertical="top"/>
      <protection/>
    </xf>
    <xf numFmtId="2" fontId="43" fillId="0" borderId="28" xfId="0" applyNumberFormat="1" applyFont="1" applyFill="1" applyBorder="1" applyAlignment="1">
      <alignment horizontal="right" vertical="center" wrapText="1"/>
    </xf>
    <xf numFmtId="168" fontId="43" fillId="0" borderId="21" xfId="0" applyNumberFormat="1" applyFont="1" applyFill="1" applyBorder="1" applyAlignment="1">
      <alignment horizontal="right" vertical="center" wrapText="1"/>
    </xf>
    <xf numFmtId="168" fontId="43" fillId="0" borderId="28" xfId="0" applyNumberFormat="1" applyFont="1" applyFill="1" applyBorder="1" applyAlignment="1">
      <alignment horizontal="right" vertical="center" wrapText="1"/>
    </xf>
    <xf numFmtId="168" fontId="43" fillId="0" borderId="32" xfId="0" applyNumberFormat="1" applyFont="1" applyFill="1" applyBorder="1" applyAlignment="1">
      <alignment horizontal="right" vertical="center" wrapText="1"/>
    </xf>
    <xf numFmtId="168" fontId="45" fillId="0" borderId="32" xfId="0" applyNumberFormat="1" applyFont="1" applyFill="1" applyBorder="1" applyAlignment="1">
      <alignment horizontal="right" vertical="center" wrapText="1"/>
    </xf>
    <xf numFmtId="0" fontId="45" fillId="0" borderId="0" xfId="0" applyFont="1" applyAlignment="1">
      <alignment/>
    </xf>
    <xf numFmtId="165" fontId="43" fillId="0" borderId="21" xfId="443" applyFont="1" applyFill="1" applyBorder="1" applyAlignment="1">
      <alignment horizontal="right" vertical="center" wrapText="1"/>
    </xf>
    <xf numFmtId="168" fontId="43" fillId="0" borderId="21" xfId="0" applyNumberFormat="1" applyFont="1" applyFill="1" applyBorder="1" applyAlignment="1">
      <alignment horizontal="right" vertical="center"/>
    </xf>
    <xf numFmtId="0" fontId="43" fillId="0" borderId="0" xfId="0" applyFont="1" applyAlignment="1">
      <alignment horizontal="center"/>
    </xf>
    <xf numFmtId="2" fontId="43" fillId="0" borderId="33" xfId="0" applyNumberFormat="1" applyFont="1" applyBorder="1" applyAlignment="1" quotePrefix="1">
      <alignment vertical="center"/>
    </xf>
    <xf numFmtId="2" fontId="43" fillId="0" borderId="0" xfId="0" applyNumberFormat="1" applyFont="1" applyBorder="1" applyAlignment="1" quotePrefix="1">
      <alignment vertical="center"/>
    </xf>
    <xf numFmtId="0" fontId="43" fillId="0" borderId="0" xfId="0" applyFont="1" applyFill="1" applyAlignment="1">
      <alignment horizontal="justify"/>
    </xf>
    <xf numFmtId="0" fontId="43" fillId="0" borderId="0" xfId="0" applyFont="1" applyBorder="1" applyAlignment="1">
      <alignment horizontal="justify" vertical="top" wrapText="1"/>
    </xf>
    <xf numFmtId="170" fontId="44" fillId="0" borderId="0" xfId="952" applyNumberFormat="1" applyFont="1" applyBorder="1" applyAlignment="1">
      <alignment horizontal="center" vertical="top" wrapText="1"/>
    </xf>
    <xf numFmtId="0" fontId="43" fillId="0" borderId="0" xfId="0" applyFont="1" applyAlignment="1">
      <alignment horizontal="center" vertical="top" wrapText="1"/>
    </xf>
    <xf numFmtId="0" fontId="12" fillId="0" borderId="0" xfId="0" applyNumberFormat="1" applyFont="1" applyFill="1" applyBorder="1" applyAlignment="1">
      <alignment vertical="top" wrapText="1"/>
    </xf>
    <xf numFmtId="170" fontId="43" fillId="0" borderId="0" xfId="0" applyNumberFormat="1" applyFont="1" applyAlignment="1">
      <alignment horizontal="center"/>
    </xf>
    <xf numFmtId="168" fontId="43" fillId="0" borderId="0" xfId="0" applyNumberFormat="1" applyFont="1" applyAlignment="1">
      <alignment horizontal="center"/>
    </xf>
    <xf numFmtId="0" fontId="0" fillId="0" borderId="29" xfId="669" applyFont="1" applyBorder="1" applyAlignment="1">
      <alignment/>
      <protection/>
    </xf>
    <xf numFmtId="0" fontId="0" fillId="0" borderId="30" xfId="669" applyFont="1" applyBorder="1" applyAlignment="1">
      <alignment/>
      <protection/>
    </xf>
    <xf numFmtId="0" fontId="0" fillId="0" borderId="33" xfId="669" applyFont="1" applyBorder="1" applyAlignment="1">
      <alignment/>
      <protection/>
    </xf>
    <xf numFmtId="0" fontId="0" fillId="0" borderId="23" xfId="669" applyFont="1" applyBorder="1" applyAlignment="1">
      <alignment/>
      <protection/>
    </xf>
    <xf numFmtId="0" fontId="0" fillId="0" borderId="0" xfId="669" applyFont="1" applyBorder="1" applyAlignment="1">
      <alignment/>
      <protection/>
    </xf>
    <xf numFmtId="0" fontId="0" fillId="0" borderId="28" xfId="669" applyFont="1" applyBorder="1" applyAlignment="1">
      <alignment/>
      <protection/>
    </xf>
    <xf numFmtId="0" fontId="0" fillId="0" borderId="21" xfId="669" applyFont="1" applyBorder="1" applyAlignment="1">
      <alignment/>
      <protection/>
    </xf>
    <xf numFmtId="0" fontId="8" fillId="0" borderId="0" xfId="669" applyFont="1" applyAlignment="1">
      <alignment/>
      <protection/>
    </xf>
    <xf numFmtId="170" fontId="47" fillId="0" borderId="0" xfId="953" applyNumberFormat="1" applyFont="1" applyAlignment="1">
      <alignment horizontal="center"/>
    </xf>
    <xf numFmtId="2" fontId="9" fillId="0" borderId="0" xfId="669" applyNumberFormat="1" applyFont="1" applyFill="1" applyBorder="1" applyAlignment="1">
      <alignment/>
      <protection/>
    </xf>
    <xf numFmtId="2" fontId="9" fillId="0" borderId="0" xfId="669" applyNumberFormat="1" applyFont="1" applyBorder="1" applyAlignment="1">
      <alignment/>
      <protection/>
    </xf>
    <xf numFmtId="0" fontId="8" fillId="0" borderId="26" xfId="669" applyFont="1" applyBorder="1" applyAlignment="1">
      <alignment/>
      <protection/>
    </xf>
    <xf numFmtId="170" fontId="47" fillId="0" borderId="26" xfId="953" applyNumberFormat="1" applyFont="1" applyBorder="1" applyAlignment="1">
      <alignment horizontal="center"/>
    </xf>
    <xf numFmtId="0" fontId="9" fillId="0" borderId="26" xfId="669" applyFont="1" applyBorder="1" applyAlignment="1">
      <alignment horizontal="right"/>
      <protection/>
    </xf>
    <xf numFmtId="170" fontId="47" fillId="0" borderId="0" xfId="953" applyNumberFormat="1" applyFont="1" applyBorder="1" applyAlignment="1">
      <alignment horizontal="center"/>
    </xf>
    <xf numFmtId="0" fontId="8" fillId="0" borderId="29" xfId="669" applyFont="1" applyBorder="1" applyAlignment="1">
      <alignment/>
      <protection/>
    </xf>
    <xf numFmtId="0" fontId="8" fillId="0" borderId="30" xfId="669" applyFont="1" applyBorder="1" applyAlignment="1">
      <alignment/>
      <protection/>
    </xf>
    <xf numFmtId="0" fontId="9" fillId="0" borderId="22" xfId="669" applyFont="1" applyBorder="1" applyAlignment="1">
      <alignment/>
      <protection/>
    </xf>
    <xf numFmtId="0" fontId="8" fillId="0" borderId="23" xfId="669" applyFont="1" applyBorder="1" applyAlignment="1">
      <alignment/>
      <protection/>
    </xf>
    <xf numFmtId="168" fontId="8" fillId="0" borderId="34" xfId="669" applyNumberFormat="1" applyFont="1" applyBorder="1" applyAlignment="1">
      <alignment horizontal="center"/>
      <protection/>
    </xf>
    <xf numFmtId="168" fontId="8" fillId="0" borderId="24" xfId="669" applyNumberFormat="1" applyFont="1" applyBorder="1" applyAlignment="1">
      <alignment horizontal="center"/>
      <protection/>
    </xf>
    <xf numFmtId="168" fontId="8" fillId="0" borderId="22" xfId="669" applyNumberFormat="1" applyFont="1" applyBorder="1" applyAlignment="1">
      <alignment horizontal="center"/>
      <protection/>
    </xf>
    <xf numFmtId="168" fontId="8" fillId="0" borderId="23" xfId="669" applyNumberFormat="1" applyFont="1" applyBorder="1" applyAlignment="1">
      <alignment horizontal="center"/>
      <protection/>
    </xf>
    <xf numFmtId="168" fontId="8" fillId="0" borderId="0" xfId="669" applyNumberFormat="1" applyFont="1" applyBorder="1" applyAlignment="1">
      <alignment horizontal="center"/>
      <protection/>
    </xf>
    <xf numFmtId="171" fontId="9" fillId="0" borderId="23" xfId="669" applyNumberFormat="1" applyFont="1" applyBorder="1" applyAlignment="1">
      <alignment horizontal="left"/>
      <protection/>
    </xf>
    <xf numFmtId="0" fontId="9" fillId="0" borderId="17" xfId="669" applyFont="1" applyBorder="1" applyAlignment="1">
      <alignment/>
      <protection/>
    </xf>
    <xf numFmtId="168" fontId="8" fillId="0" borderId="17" xfId="669" applyNumberFormat="1" applyFont="1" applyBorder="1" applyAlignment="1">
      <alignment horizontal="center"/>
      <protection/>
    </xf>
    <xf numFmtId="168" fontId="8" fillId="0" borderId="21" xfId="669" applyNumberFormat="1" applyFont="1" applyBorder="1" applyAlignment="1">
      <alignment horizontal="center"/>
      <protection/>
    </xf>
    <xf numFmtId="0" fontId="9" fillId="0" borderId="17" xfId="669" applyFont="1" applyBorder="1" applyAlignment="1">
      <alignment horizontal="left"/>
      <protection/>
    </xf>
    <xf numFmtId="168" fontId="9" fillId="0" borderId="32" xfId="0" applyNumberFormat="1" applyFont="1" applyBorder="1" applyAlignment="1">
      <alignment horizontal="right"/>
    </xf>
    <xf numFmtId="168" fontId="9" fillId="0" borderId="31" xfId="0" applyNumberFormat="1" applyFont="1" applyBorder="1" applyAlignment="1">
      <alignment horizontal="right"/>
    </xf>
    <xf numFmtId="168" fontId="9" fillId="0" borderId="23" xfId="0" applyNumberFormat="1" applyFont="1" applyBorder="1" applyAlignment="1">
      <alignment horizontal="right"/>
    </xf>
    <xf numFmtId="168" fontId="9" fillId="0" borderId="0" xfId="0" applyNumberFormat="1" applyFont="1" applyBorder="1" applyAlignment="1">
      <alignment horizontal="right"/>
    </xf>
    <xf numFmtId="0" fontId="9" fillId="0" borderId="0" xfId="669" applyFont="1" applyBorder="1" applyAlignment="1">
      <alignment horizontal="left"/>
      <protection/>
    </xf>
    <xf numFmtId="0" fontId="8" fillId="0" borderId="23" xfId="669" applyFont="1" applyBorder="1" applyAlignment="1">
      <alignment vertical="top"/>
      <protection/>
    </xf>
    <xf numFmtId="0" fontId="8" fillId="0" borderId="21" xfId="669" applyFont="1" applyBorder="1" applyAlignment="1">
      <alignment vertical="top"/>
      <protection/>
    </xf>
    <xf numFmtId="165" fontId="8" fillId="0" borderId="0" xfId="439" applyFont="1" applyBorder="1" applyAlignment="1">
      <alignment horizontal="right" vertical="top"/>
    </xf>
    <xf numFmtId="165" fontId="8" fillId="0" borderId="23" xfId="439" applyFont="1" applyBorder="1" applyAlignment="1">
      <alignment horizontal="right" vertical="top"/>
    </xf>
    <xf numFmtId="165" fontId="8" fillId="0" borderId="28" xfId="439" applyFont="1" applyBorder="1" applyAlignment="1">
      <alignment horizontal="right" vertical="top"/>
    </xf>
    <xf numFmtId="165" fontId="8" fillId="0" borderId="27" xfId="439" applyFont="1" applyBorder="1" applyAlignment="1">
      <alignment horizontal="right" vertical="top"/>
    </xf>
    <xf numFmtId="168" fontId="8" fillId="0" borderId="27" xfId="669" applyNumberFormat="1" applyFont="1" applyBorder="1" applyAlignment="1">
      <alignment horizontal="right"/>
      <protection/>
    </xf>
    <xf numFmtId="168" fontId="8" fillId="0" borderId="28" xfId="669" applyNumberFormat="1" applyFont="1" applyBorder="1" applyAlignment="1">
      <alignment horizontal="right"/>
      <protection/>
    </xf>
    <xf numFmtId="168" fontId="8" fillId="0" borderId="26" xfId="669" applyNumberFormat="1" applyFont="1" applyBorder="1" applyAlignment="1">
      <alignment horizontal="right"/>
      <protection/>
    </xf>
    <xf numFmtId="0" fontId="9" fillId="0" borderId="32" xfId="669" applyFont="1" applyBorder="1" applyAlignment="1">
      <alignment/>
      <protection/>
    </xf>
    <xf numFmtId="165" fontId="8" fillId="0" borderId="0" xfId="439" applyFont="1" applyAlignment="1">
      <alignment/>
    </xf>
    <xf numFmtId="168" fontId="8" fillId="0" borderId="0" xfId="669" applyNumberFormat="1" applyFont="1" applyBorder="1" applyAlignment="1">
      <alignment/>
      <protection/>
    </xf>
    <xf numFmtId="165" fontId="8" fillId="0" borderId="26" xfId="439" applyFont="1" applyBorder="1" applyAlignment="1">
      <alignment horizontal="right" vertical="top"/>
    </xf>
    <xf numFmtId="168" fontId="8" fillId="0" borderId="0" xfId="669" applyNumberFormat="1" applyFont="1" applyAlignment="1">
      <alignment/>
      <protection/>
    </xf>
    <xf numFmtId="2" fontId="8" fillId="0" borderId="0" xfId="669" applyNumberFormat="1" applyFont="1" applyAlignment="1">
      <alignment/>
      <protection/>
    </xf>
    <xf numFmtId="0" fontId="8" fillId="0" borderId="0" xfId="669" applyFont="1" applyAlignment="1">
      <alignment vertical="top"/>
      <protection/>
    </xf>
    <xf numFmtId="168" fontId="8" fillId="0" borderId="17" xfId="669" applyNumberFormat="1" applyFont="1" applyBorder="1" applyAlignment="1">
      <alignment horizontal="right" vertical="center"/>
      <protection/>
    </xf>
    <xf numFmtId="168" fontId="8" fillId="0" borderId="28" xfId="669" applyNumberFormat="1" applyFont="1" applyBorder="1" applyAlignment="1">
      <alignment horizontal="right" vertical="center"/>
      <protection/>
    </xf>
    <xf numFmtId="168" fontId="8" fillId="0" borderId="26" xfId="669" applyNumberFormat="1" applyFont="1" applyBorder="1" applyAlignment="1">
      <alignment horizontal="right" vertical="center"/>
      <protection/>
    </xf>
    <xf numFmtId="168" fontId="9" fillId="0" borderId="32" xfId="669" applyNumberFormat="1" applyFont="1" applyBorder="1" applyAlignment="1">
      <alignment/>
      <protection/>
    </xf>
    <xf numFmtId="168" fontId="9" fillId="0" borderId="28" xfId="0" applyNumberFormat="1" applyFont="1" applyBorder="1" applyAlignment="1">
      <alignment horizontal="right"/>
    </xf>
    <xf numFmtId="168" fontId="9" fillId="0" borderId="25" xfId="0" applyNumberFormat="1" applyFont="1" applyBorder="1" applyAlignment="1">
      <alignment horizontal="right"/>
    </xf>
    <xf numFmtId="0" fontId="86" fillId="0" borderId="23" xfId="669" applyFont="1" applyBorder="1" applyAlignment="1">
      <alignment/>
      <protection/>
    </xf>
    <xf numFmtId="0" fontId="87" fillId="0" borderId="0" xfId="669" applyFont="1" applyBorder="1" applyAlignment="1">
      <alignment/>
      <protection/>
    </xf>
    <xf numFmtId="0" fontId="87" fillId="0" borderId="21" xfId="669" applyFont="1" applyBorder="1" applyAlignment="1">
      <alignment/>
      <protection/>
    </xf>
    <xf numFmtId="168" fontId="86" fillId="0" borderId="17" xfId="669" applyNumberFormat="1" applyFont="1" applyBorder="1" applyAlignment="1">
      <alignment horizontal="right"/>
      <protection/>
    </xf>
    <xf numFmtId="168" fontId="86" fillId="0" borderId="21" xfId="669" applyNumberFormat="1" applyFont="1" applyBorder="1" applyAlignment="1">
      <alignment horizontal="right"/>
      <protection/>
    </xf>
    <xf numFmtId="168" fontId="86" fillId="0" borderId="23" xfId="669" applyNumberFormat="1" applyFont="1" applyBorder="1" applyAlignment="1">
      <alignment horizontal="right"/>
      <protection/>
    </xf>
    <xf numFmtId="168" fontId="86" fillId="0" borderId="0" xfId="669" applyNumberFormat="1" applyFont="1" applyBorder="1" applyAlignment="1">
      <alignment horizontal="right"/>
      <protection/>
    </xf>
    <xf numFmtId="0" fontId="87" fillId="0" borderId="0" xfId="669" applyFont="1" applyAlignment="1">
      <alignment/>
      <protection/>
    </xf>
    <xf numFmtId="170" fontId="48" fillId="0" borderId="17" xfId="953" applyNumberFormat="1" applyFont="1" applyBorder="1" applyAlignment="1">
      <alignment horizontal="right"/>
    </xf>
    <xf numFmtId="170" fontId="48" fillId="0" borderId="21" xfId="953" applyNumberFormat="1" applyFont="1" applyBorder="1" applyAlignment="1">
      <alignment horizontal="right"/>
    </xf>
    <xf numFmtId="170" fontId="48" fillId="0" borderId="23" xfId="953" applyNumberFormat="1" applyFont="1" applyBorder="1" applyAlignment="1">
      <alignment horizontal="right"/>
    </xf>
    <xf numFmtId="170" fontId="48" fillId="0" borderId="0" xfId="953" applyNumberFormat="1" applyFont="1" applyBorder="1" applyAlignment="1">
      <alignment horizontal="right"/>
    </xf>
    <xf numFmtId="43" fontId="8" fillId="0" borderId="17" xfId="962" applyNumberFormat="1" applyFont="1" applyBorder="1" applyAlignment="1">
      <alignment horizontal="right"/>
    </xf>
    <xf numFmtId="43" fontId="8" fillId="0" borderId="21" xfId="962" applyNumberFormat="1" applyFont="1" applyBorder="1" applyAlignment="1">
      <alignment horizontal="right"/>
    </xf>
    <xf numFmtId="176" fontId="8" fillId="0" borderId="0" xfId="669" applyNumberFormat="1" applyFont="1" applyAlignment="1">
      <alignment/>
      <protection/>
    </xf>
    <xf numFmtId="170" fontId="48" fillId="0" borderId="21" xfId="953" applyNumberFormat="1" applyFont="1" applyFill="1" applyBorder="1" applyAlignment="1">
      <alignment horizontal="right"/>
    </xf>
    <xf numFmtId="170" fontId="48" fillId="0" borderId="17" xfId="953" applyNumberFormat="1" applyFont="1" applyFill="1" applyBorder="1" applyAlignment="1">
      <alignment horizontal="right"/>
    </xf>
    <xf numFmtId="170" fontId="48" fillId="0" borderId="23" xfId="953" applyNumberFormat="1" applyFont="1" applyFill="1" applyBorder="1" applyAlignment="1">
      <alignment horizontal="right"/>
    </xf>
    <xf numFmtId="0" fontId="8" fillId="0" borderId="32" xfId="669" applyFont="1" applyBorder="1" applyAlignment="1">
      <alignment/>
      <protection/>
    </xf>
    <xf numFmtId="168" fontId="9" fillId="0" borderId="32" xfId="0" applyNumberFormat="1" applyFont="1" applyFill="1" applyBorder="1" applyAlignment="1">
      <alignment horizontal="right"/>
    </xf>
    <xf numFmtId="168" fontId="9" fillId="0" borderId="31" xfId="0" applyNumberFormat="1" applyFont="1" applyFill="1" applyBorder="1" applyAlignment="1">
      <alignment horizontal="right"/>
    </xf>
    <xf numFmtId="168" fontId="9" fillId="0" borderId="29" xfId="0" applyNumberFormat="1" applyFont="1" applyFill="1" applyBorder="1" applyAlignment="1">
      <alignment horizontal="right"/>
    </xf>
    <xf numFmtId="168" fontId="9" fillId="0" borderId="23"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33" xfId="0" applyNumberFormat="1" applyFont="1" applyBorder="1" applyAlignment="1">
      <alignment horizontal="right"/>
    </xf>
    <xf numFmtId="168" fontId="9" fillId="0" borderId="33" xfId="0" applyNumberFormat="1" applyFont="1" applyFill="1" applyBorder="1" applyAlignment="1">
      <alignment horizontal="right"/>
    </xf>
    <xf numFmtId="0" fontId="86" fillId="0" borderId="0" xfId="669" applyFont="1" applyBorder="1" applyAlignment="1">
      <alignment/>
      <protection/>
    </xf>
    <xf numFmtId="0" fontId="8" fillId="0" borderId="0" xfId="669" applyFont="1" applyFill="1" applyAlignment="1">
      <alignment/>
      <protection/>
    </xf>
    <xf numFmtId="0" fontId="9" fillId="0" borderId="0" xfId="669" applyFont="1" applyFill="1" applyAlignment="1">
      <alignment/>
      <protection/>
    </xf>
    <xf numFmtId="170" fontId="49" fillId="0" borderId="0" xfId="953" applyNumberFormat="1" applyFont="1" applyFill="1" applyAlignment="1">
      <alignment horizontal="center"/>
    </xf>
    <xf numFmtId="2" fontId="47" fillId="0" borderId="0" xfId="953" applyNumberFormat="1" applyFont="1" applyAlignment="1">
      <alignment horizontal="center"/>
    </xf>
    <xf numFmtId="165" fontId="47" fillId="0" borderId="0" xfId="439" applyFont="1" applyAlignment="1">
      <alignment/>
    </xf>
    <xf numFmtId="170" fontId="0" fillId="0" borderId="32" xfId="953" applyNumberFormat="1" applyFont="1" applyBorder="1" applyAlignment="1">
      <alignment horizontal="right" vertical="top"/>
    </xf>
    <xf numFmtId="170" fontId="0" fillId="0" borderId="23" xfId="953" applyNumberFormat="1" applyFont="1" applyBorder="1" applyAlignment="1">
      <alignment horizontal="right" vertical="top"/>
    </xf>
    <xf numFmtId="170" fontId="0" fillId="0" borderId="0" xfId="953" applyNumberFormat="1" applyFont="1" applyBorder="1" applyAlignment="1">
      <alignment horizontal="right" vertical="top"/>
    </xf>
    <xf numFmtId="2" fontId="43" fillId="0" borderId="0" xfId="0" applyNumberFormat="1" applyFont="1" applyAlignment="1">
      <alignment/>
    </xf>
    <xf numFmtId="9" fontId="48" fillId="0" borderId="17" xfId="952" applyFont="1" applyBorder="1" applyAlignment="1">
      <alignment horizontal="right"/>
    </xf>
    <xf numFmtId="168" fontId="8" fillId="0" borderId="21" xfId="669" applyNumberFormat="1" applyFont="1" applyBorder="1" applyAlignment="1" quotePrefix="1">
      <alignment vertical="top"/>
      <protection/>
    </xf>
    <xf numFmtId="165" fontId="8" fillId="0" borderId="21" xfId="439" applyFont="1" applyBorder="1" applyAlignment="1">
      <alignment/>
    </xf>
    <xf numFmtId="168" fontId="8" fillId="0" borderId="21" xfId="669" applyNumberFormat="1" applyFont="1" applyBorder="1" applyAlignment="1">
      <alignment vertical="top"/>
      <protection/>
    </xf>
    <xf numFmtId="0" fontId="8" fillId="0" borderId="28" xfId="669" applyFont="1" applyBorder="1" applyAlignment="1">
      <alignment/>
      <protection/>
    </xf>
    <xf numFmtId="0" fontId="0" fillId="0" borderId="0" xfId="669" applyNumberFormat="1" applyFont="1" applyAlignment="1" quotePrefix="1">
      <alignment vertical="top"/>
      <protection/>
    </xf>
    <xf numFmtId="0" fontId="0" fillId="0" borderId="0" xfId="669" applyNumberFormat="1" applyFont="1" applyAlignment="1" quotePrefix="1">
      <alignment/>
      <protection/>
    </xf>
    <xf numFmtId="165" fontId="43" fillId="0" borderId="21" xfId="439" applyFont="1" applyFill="1" applyBorder="1" applyAlignment="1">
      <alignment horizontal="center" vertical="center"/>
    </xf>
    <xf numFmtId="165" fontId="43" fillId="0" borderId="28" xfId="439" applyFont="1" applyFill="1" applyBorder="1" applyAlignment="1">
      <alignment horizontal="center" vertical="center"/>
    </xf>
    <xf numFmtId="165" fontId="8" fillId="0" borderId="21" xfId="439" applyFont="1" applyBorder="1" applyAlignment="1" quotePrefix="1">
      <alignment vertical="center"/>
    </xf>
    <xf numFmtId="169" fontId="12" fillId="0" borderId="23" xfId="0" applyNumberFormat="1" applyFont="1" applyBorder="1" applyAlignment="1">
      <alignment horizontal="right" vertical="center"/>
    </xf>
    <xf numFmtId="0" fontId="0" fillId="0" borderId="0" xfId="669" applyNumberFormat="1" applyFont="1" applyAlignment="1">
      <alignment/>
      <protection/>
    </xf>
    <xf numFmtId="165" fontId="43" fillId="62" borderId="21" xfId="439" applyFont="1" applyFill="1" applyBorder="1" applyAlignment="1">
      <alignment horizontal="right" vertical="center"/>
    </xf>
    <xf numFmtId="165" fontId="43" fillId="62" borderId="28" xfId="439" applyFont="1" applyFill="1" applyBorder="1" applyAlignment="1">
      <alignment horizontal="right" vertical="center"/>
    </xf>
    <xf numFmtId="168" fontId="43" fillId="0" borderId="28" xfId="0" applyNumberFormat="1" applyFont="1" applyFill="1" applyBorder="1" applyAlignment="1">
      <alignment horizontal="right" vertical="center"/>
    </xf>
    <xf numFmtId="168" fontId="43" fillId="0" borderId="32" xfId="0" applyNumberFormat="1" applyFont="1" applyFill="1" applyBorder="1" applyAlignment="1">
      <alignment horizontal="right" vertical="center"/>
    </xf>
    <xf numFmtId="168" fontId="43" fillId="0" borderId="21" xfId="0" applyNumberFormat="1" applyFont="1" applyFill="1" applyBorder="1" applyAlignment="1">
      <alignment horizontal="right"/>
    </xf>
    <xf numFmtId="165" fontId="43" fillId="0" borderId="21" xfId="439" applyFont="1" applyFill="1" applyBorder="1" applyAlignment="1">
      <alignment horizontal="right" vertical="top"/>
    </xf>
    <xf numFmtId="168" fontId="43" fillId="61" borderId="21" xfId="0" applyNumberFormat="1" applyFont="1" applyFill="1" applyBorder="1" applyAlignment="1">
      <alignment horizontal="right" vertical="center"/>
    </xf>
    <xf numFmtId="168" fontId="43" fillId="55" borderId="28" xfId="0" applyNumberFormat="1" applyFont="1" applyFill="1" applyBorder="1" applyAlignment="1">
      <alignment horizontal="right" vertical="center"/>
    </xf>
    <xf numFmtId="168" fontId="5" fillId="0" borderId="21" xfId="669" applyNumberFormat="1" applyFont="1" applyBorder="1" applyAlignment="1">
      <alignment horizontal="right" vertical="top"/>
      <protection/>
    </xf>
    <xf numFmtId="0" fontId="5" fillId="0" borderId="21" xfId="669" applyFont="1" applyBorder="1" applyAlignment="1">
      <alignment horizontal="right" vertical="center" wrapText="1"/>
      <protection/>
    </xf>
    <xf numFmtId="170" fontId="8" fillId="0" borderId="32" xfId="953" applyNumberFormat="1" applyFont="1" applyBorder="1" applyAlignment="1">
      <alignment horizontal="right" vertical="top"/>
    </xf>
    <xf numFmtId="168" fontId="0" fillId="0" borderId="24" xfId="669" applyNumberFormat="1" applyFont="1" applyBorder="1" applyAlignment="1">
      <alignment horizontal="center"/>
      <protection/>
    </xf>
    <xf numFmtId="168" fontId="0" fillId="0" borderId="21" xfId="669" applyNumberFormat="1" applyFont="1" applyBorder="1" applyAlignment="1">
      <alignment horizontal="center"/>
      <protection/>
    </xf>
    <xf numFmtId="168" fontId="0" fillId="0" borderId="21" xfId="669" applyNumberFormat="1" applyFont="1" applyBorder="1" applyAlignment="1">
      <alignment horizontal="right"/>
      <protection/>
    </xf>
    <xf numFmtId="168" fontId="4" fillId="0" borderId="32" xfId="0" applyNumberFormat="1" applyFont="1" applyBorder="1" applyAlignment="1">
      <alignment horizontal="right"/>
    </xf>
    <xf numFmtId="165" fontId="8" fillId="0" borderId="28" xfId="443" applyFont="1" applyBorder="1" applyAlignment="1">
      <alignment horizontal="right" vertical="center"/>
    </xf>
    <xf numFmtId="168" fontId="8" fillId="0" borderId="21" xfId="669" applyNumberFormat="1" applyFont="1" applyBorder="1" applyAlignment="1">
      <alignment horizontal="right" vertical="center"/>
      <protection/>
    </xf>
    <xf numFmtId="168" fontId="0" fillId="0" borderId="28" xfId="669" applyNumberFormat="1" applyFont="1" applyBorder="1" applyAlignment="1">
      <alignment horizontal="right" vertical="center"/>
      <protection/>
    </xf>
    <xf numFmtId="168" fontId="9" fillId="0" borderId="32" xfId="669" applyNumberFormat="1" applyFont="1" applyBorder="1" applyAlignment="1">
      <alignment horizontal="right"/>
      <protection/>
    </xf>
    <xf numFmtId="165" fontId="8" fillId="0" borderId="28" xfId="439" applyFont="1" applyFill="1" applyBorder="1" applyAlignment="1">
      <alignment horizontal="right" vertical="top"/>
    </xf>
    <xf numFmtId="165" fontId="8" fillId="0" borderId="21" xfId="439" applyFont="1" applyFill="1" applyBorder="1" applyAlignment="1">
      <alignment horizontal="right" vertical="top"/>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2" fontId="12" fillId="0" borderId="0" xfId="0" applyNumberFormat="1" applyFont="1" applyFill="1" applyBorder="1" applyAlignment="1">
      <alignment horizontal="center" vertical="top" wrapText="1"/>
    </xf>
    <xf numFmtId="168" fontId="45" fillId="0" borderId="24" xfId="0" applyNumberFormat="1" applyFont="1" applyFill="1" applyBorder="1" applyAlignment="1">
      <alignment horizontal="right" vertical="center"/>
    </xf>
    <xf numFmtId="0" fontId="45" fillId="0" borderId="0" xfId="0" applyFont="1" applyFill="1" applyBorder="1" applyAlignment="1">
      <alignment horizontal="right" vertical="top"/>
    </xf>
    <xf numFmtId="4" fontId="43" fillId="0" borderId="0" xfId="0" applyNumberFormat="1" applyFont="1" applyAlignment="1">
      <alignment/>
    </xf>
    <xf numFmtId="165" fontId="43" fillId="0" borderId="0" xfId="439" applyFont="1" applyAlignment="1">
      <alignment/>
    </xf>
    <xf numFmtId="165" fontId="8" fillId="0" borderId="21" xfId="439" applyFont="1" applyFill="1" applyBorder="1" applyAlignment="1">
      <alignment horizontal="right" vertical="center"/>
    </xf>
    <xf numFmtId="168" fontId="8" fillId="0" borderId="28" xfId="669" applyNumberFormat="1" applyFont="1" applyFill="1" applyBorder="1" applyAlignment="1">
      <alignment horizontal="right" vertical="center"/>
      <protection/>
    </xf>
    <xf numFmtId="168" fontId="9" fillId="0" borderId="28" xfId="0" applyNumberFormat="1" applyFont="1" applyFill="1" applyBorder="1" applyAlignment="1">
      <alignment horizontal="right"/>
    </xf>
    <xf numFmtId="168" fontId="86" fillId="0" borderId="21" xfId="669" applyNumberFormat="1" applyFont="1" applyFill="1" applyBorder="1" applyAlignment="1">
      <alignment horizontal="right"/>
      <protection/>
    </xf>
    <xf numFmtId="43" fontId="8" fillId="0" borderId="21" xfId="962" applyNumberFormat="1" applyFont="1" applyFill="1" applyBorder="1" applyAlignment="1">
      <alignment horizontal="right"/>
    </xf>
    <xf numFmtId="168" fontId="9" fillId="0" borderId="24" xfId="439" applyNumberFormat="1" applyFont="1" applyFill="1" applyBorder="1" applyAlignment="1">
      <alignment horizontal="right"/>
    </xf>
    <xf numFmtId="165" fontId="8" fillId="0" borderId="21" xfId="439" applyFont="1" applyFill="1" applyBorder="1" applyAlignment="1">
      <alignment horizontal="right"/>
    </xf>
    <xf numFmtId="0" fontId="8" fillId="0" borderId="0" xfId="669" applyFont="1" applyBorder="1" applyAlignment="1">
      <alignment vertical="center"/>
      <protection/>
    </xf>
    <xf numFmtId="0" fontId="9" fillId="0" borderId="33" xfId="669" applyFont="1" applyBorder="1" applyAlignment="1">
      <alignment/>
      <protection/>
    </xf>
    <xf numFmtId="2" fontId="43" fillId="0" borderId="0" xfId="0" applyNumberFormat="1" applyFont="1" applyFill="1" applyBorder="1" applyAlignment="1">
      <alignment horizontal="center"/>
    </xf>
    <xf numFmtId="0" fontId="43" fillId="0" borderId="0" xfId="0" applyFont="1" applyBorder="1" applyAlignment="1">
      <alignment horizontal="center"/>
    </xf>
    <xf numFmtId="0" fontId="43" fillId="0" borderId="0" xfId="0" applyFont="1" applyFill="1" applyBorder="1" applyAlignment="1">
      <alignment horizontal="center"/>
    </xf>
    <xf numFmtId="0" fontId="43" fillId="0" borderId="0" xfId="0" applyFont="1" applyBorder="1" applyAlignment="1">
      <alignment horizontal="center" vertical="top" wrapText="1"/>
    </xf>
    <xf numFmtId="170" fontId="43" fillId="0" borderId="0" xfId="0" applyNumberFormat="1" applyFont="1" applyBorder="1" applyAlignment="1">
      <alignment horizontal="center"/>
    </xf>
    <xf numFmtId="43" fontId="8" fillId="0" borderId="0" xfId="669" applyNumberFormat="1" applyFont="1" applyAlignment="1">
      <alignment/>
      <protection/>
    </xf>
    <xf numFmtId="0" fontId="8" fillId="0" borderId="0" xfId="669" applyFont="1" applyBorder="1" applyAlignment="1">
      <alignment horizontal="left" wrapText="1"/>
      <protection/>
    </xf>
    <xf numFmtId="2" fontId="5" fillId="0" borderId="21" xfId="0" applyNumberFormat="1" applyFont="1" applyFill="1" applyBorder="1" applyAlignment="1">
      <alignment horizontal="right" vertical="center"/>
    </xf>
    <xf numFmtId="0" fontId="88" fillId="0" borderId="0" xfId="0" applyFont="1" applyAlignment="1">
      <alignment/>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0" fontId="43" fillId="0" borderId="0" xfId="0" applyFont="1" applyAlignment="1">
      <alignment horizontal="left" vertical="top" wrapText="1"/>
    </xf>
    <xf numFmtId="170" fontId="0" fillId="0" borderId="32" xfId="953" applyNumberFormat="1" applyFont="1" applyBorder="1" applyAlignment="1">
      <alignment horizontal="right" vertical="top"/>
    </xf>
    <xf numFmtId="165" fontId="8" fillId="0" borderId="21" xfId="439" applyFont="1" applyBorder="1" applyAlignment="1" quotePrefix="1">
      <alignment/>
    </xf>
    <xf numFmtId="0" fontId="43" fillId="0" borderId="0" xfId="0" applyFont="1" applyFill="1" applyBorder="1" applyAlignment="1">
      <alignment horizontal="justify" vertical="top" wrapText="1"/>
    </xf>
    <xf numFmtId="0" fontId="4" fillId="0" borderId="26" xfId="696" applyFont="1" applyFill="1" applyBorder="1" applyAlignment="1">
      <alignment horizontal="right" vertical="top"/>
      <protection/>
    </xf>
    <xf numFmtId="0" fontId="60" fillId="0" borderId="0" xfId="0" applyFont="1" applyFill="1" applyBorder="1" applyAlignment="1">
      <alignment horizontal="right" vertical="top"/>
    </xf>
    <xf numFmtId="0" fontId="43" fillId="0" borderId="0" xfId="0" applyFont="1" applyFill="1" applyBorder="1" applyAlignment="1">
      <alignment horizontal="justify" vertical="top" wrapText="1"/>
    </xf>
    <xf numFmtId="0" fontId="43" fillId="0" borderId="0" xfId="0" applyFont="1" applyFill="1" applyBorder="1" applyAlignment="1">
      <alignment horizontal="justify" vertical="top" wrapText="1"/>
    </xf>
    <xf numFmtId="0" fontId="43" fillId="0" borderId="0" xfId="0" applyFont="1" applyAlignment="1">
      <alignment vertical="top" wrapText="1"/>
    </xf>
    <xf numFmtId="165" fontId="43" fillId="0" borderId="23" xfId="439" applyFont="1" applyBorder="1" applyAlignment="1">
      <alignment horizontal="right" vertical="center"/>
    </xf>
    <xf numFmtId="165" fontId="8" fillId="0" borderId="0" xfId="439" applyFont="1" applyAlignment="1">
      <alignment vertical="top"/>
    </xf>
    <xf numFmtId="2" fontId="45" fillId="0" borderId="32" xfId="0" applyNumberFormat="1" applyFont="1" applyFill="1" applyBorder="1" applyAlignment="1">
      <alignment horizontal="right" vertical="center"/>
    </xf>
    <xf numFmtId="2" fontId="45" fillId="0" borderId="21" xfId="439" applyNumberFormat="1" applyFont="1" applyFill="1" applyBorder="1" applyAlignment="1">
      <alignment horizontal="right" vertical="center"/>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Border="1" applyAlignment="1">
      <alignment horizontal="justify" vertical="top" wrapText="1"/>
    </xf>
    <xf numFmtId="0" fontId="12" fillId="0" borderId="0" xfId="0" applyFont="1" applyFill="1" applyBorder="1" applyAlignment="1">
      <alignment horizontal="justify" vertical="top" wrapText="1"/>
    </xf>
    <xf numFmtId="2" fontId="45" fillId="0" borderId="23" xfId="0" applyNumberFormat="1" applyFont="1" applyFill="1" applyBorder="1" applyAlignment="1">
      <alignment horizontal="right" vertical="center"/>
    </xf>
    <xf numFmtId="0" fontId="43" fillId="0" borderId="0" xfId="0" applyFont="1" applyAlignment="1">
      <alignment horizontal="justify" vertical="top" wrapText="1"/>
    </xf>
    <xf numFmtId="0" fontId="8" fillId="0" borderId="0" xfId="669" applyFont="1" applyBorder="1" applyAlignment="1">
      <alignment horizontal="left" wrapText="1"/>
      <protection/>
    </xf>
    <xf numFmtId="168" fontId="9" fillId="0" borderId="32" xfId="670" applyNumberFormat="1" applyFont="1" applyBorder="1" applyAlignment="1">
      <alignment/>
      <protection/>
    </xf>
    <xf numFmtId="2" fontId="43" fillId="0" borderId="0" xfId="439" applyNumberFormat="1" applyFont="1" applyFill="1" applyBorder="1" applyAlignment="1">
      <alignment horizontal="right" vertical="center"/>
    </xf>
    <xf numFmtId="2" fontId="43" fillId="0" borderId="0" xfId="439" applyNumberFormat="1" applyFont="1" applyBorder="1" applyAlignment="1">
      <alignment horizontal="right" vertical="center"/>
    </xf>
    <xf numFmtId="168" fontId="8" fillId="0" borderId="21" xfId="669" applyNumberFormat="1" applyFont="1" applyFill="1" applyBorder="1" applyAlignment="1" quotePrefix="1">
      <alignment vertical="center"/>
      <protection/>
    </xf>
    <xf numFmtId="0" fontId="12" fillId="0" borderId="0" xfId="0" applyFont="1" applyFill="1" applyBorder="1" applyAlignment="1">
      <alignment horizontal="justify" vertical="top"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Border="1" applyAlignment="1">
      <alignment horizontal="justify" vertical="top" wrapText="1"/>
    </xf>
    <xf numFmtId="0" fontId="43" fillId="0" borderId="23" xfId="0" applyNumberFormat="1" applyFont="1" applyFill="1" applyBorder="1" applyAlignment="1">
      <alignment horizontal="left" vertical="top" wrapText="1"/>
    </xf>
    <xf numFmtId="0" fontId="43" fillId="0" borderId="0" xfId="0" applyNumberFormat="1" applyFont="1" applyFill="1" applyBorder="1" applyAlignment="1">
      <alignment horizontal="left" vertical="top" wrapText="1"/>
    </xf>
    <xf numFmtId="0" fontId="43" fillId="0" borderId="17" xfId="0" applyNumberFormat="1" applyFont="1" applyFill="1" applyBorder="1" applyAlignment="1">
      <alignment horizontal="left" vertical="top" wrapText="1"/>
    </xf>
    <xf numFmtId="0" fontId="43" fillId="0" borderId="23" xfId="0" applyNumberFormat="1" applyFont="1" applyFill="1" applyBorder="1" applyAlignment="1">
      <alignment horizontal="left" vertical="center" wrapText="1"/>
    </xf>
    <xf numFmtId="0" fontId="43" fillId="0" borderId="0" xfId="0" applyFont="1" applyFill="1" applyAlignment="1">
      <alignment horizontal="justify" vertical="top" wrapText="1"/>
    </xf>
    <xf numFmtId="0" fontId="43" fillId="0" borderId="0" xfId="0" applyFont="1" applyAlignment="1">
      <alignment horizontal="justify" vertical="top" wrapText="1"/>
    </xf>
    <xf numFmtId="2" fontId="43" fillId="0" borderId="0" xfId="0" applyNumberFormat="1" applyFont="1" applyBorder="1" applyAlignment="1" quotePrefix="1">
      <alignment horizontal="left" vertical="top" wrapText="1"/>
    </xf>
    <xf numFmtId="0" fontId="43" fillId="0" borderId="23" xfId="0" applyFont="1" applyBorder="1" applyAlignment="1">
      <alignment horizontal="left" vertical="top" wrapText="1"/>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0" fontId="43" fillId="0" borderId="0" xfId="0" applyNumberFormat="1" applyFont="1" applyBorder="1" applyAlignment="1">
      <alignment horizontal="left" vertical="top" wrapText="1"/>
    </xf>
    <xf numFmtId="0" fontId="43" fillId="0" borderId="17" xfId="0" applyNumberFormat="1" applyFont="1" applyBorder="1" applyAlignment="1">
      <alignment horizontal="left" vertical="top" wrapText="1"/>
    </xf>
    <xf numFmtId="2" fontId="12" fillId="0" borderId="0" xfId="0" applyNumberFormat="1" applyFont="1" applyFill="1" applyBorder="1" applyAlignment="1">
      <alignment horizontal="center" vertical="center"/>
    </xf>
    <xf numFmtId="0" fontId="43" fillId="0" borderId="23" xfId="0" applyNumberFormat="1" applyFont="1" applyBorder="1" applyAlignment="1">
      <alignment horizontal="left" vertical="center" wrapText="1"/>
    </xf>
    <xf numFmtId="0" fontId="43" fillId="0" borderId="0" xfId="0" applyNumberFormat="1" applyFont="1" applyBorder="1" applyAlignment="1">
      <alignment horizontal="left" vertical="center" wrapText="1"/>
    </xf>
    <xf numFmtId="0" fontId="43" fillId="0" borderId="17" xfId="0" applyNumberFormat="1" applyFont="1" applyBorder="1" applyAlignment="1">
      <alignment horizontal="left" vertical="center" wrapText="1"/>
    </xf>
    <xf numFmtId="0" fontId="43" fillId="0" borderId="0" xfId="0" applyFont="1" applyFill="1" applyBorder="1" applyAlignment="1">
      <alignment horizontal="left" vertical="top"/>
    </xf>
    <xf numFmtId="0" fontId="45" fillId="0" borderId="0" xfId="0" applyFont="1" applyFill="1" applyBorder="1" applyAlignment="1">
      <alignment horizontal="justify" vertical="top" wrapText="1"/>
    </xf>
    <xf numFmtId="2" fontId="12" fillId="0" borderId="0" xfId="0" applyNumberFormat="1" applyFont="1" applyFill="1" applyBorder="1" applyAlignment="1">
      <alignment horizontal="center"/>
    </xf>
    <xf numFmtId="2" fontId="12" fillId="0" borderId="0" xfId="0" applyNumberFormat="1" applyFont="1" applyFill="1" applyBorder="1" applyAlignment="1">
      <alignment horizontal="center" vertical="top"/>
    </xf>
    <xf numFmtId="2" fontId="12" fillId="0" borderId="0" xfId="0" applyNumberFormat="1" applyFont="1" applyFill="1" applyBorder="1" applyAlignment="1">
      <alignment horizontal="center" vertical="top" wrapText="1"/>
    </xf>
    <xf numFmtId="0" fontId="45" fillId="0" borderId="0" xfId="0" applyFont="1" applyBorder="1" applyAlignment="1">
      <alignment horizontal="left" vertical="top" wrapText="1"/>
    </xf>
    <xf numFmtId="0" fontId="60" fillId="0" borderId="0" xfId="0" applyFont="1" applyFill="1" applyBorder="1" applyAlignment="1">
      <alignment horizontal="justify" vertical="top" wrapText="1"/>
    </xf>
    <xf numFmtId="0" fontId="45" fillId="0" borderId="0" xfId="0" applyFont="1" applyAlignment="1">
      <alignment horizontal="left" vertical="top" wrapText="1"/>
    </xf>
    <xf numFmtId="0" fontId="45" fillId="0" borderId="0" xfId="0" applyFont="1" applyFill="1" applyBorder="1" applyAlignment="1">
      <alignment horizontal="left" vertical="top"/>
    </xf>
    <xf numFmtId="2" fontId="43" fillId="0" borderId="0" xfId="0" applyNumberFormat="1" applyFont="1" applyBorder="1" applyAlignment="1" quotePrefix="1">
      <alignment horizontal="justify" vertical="top" wrapText="1"/>
    </xf>
    <xf numFmtId="0" fontId="4" fillId="0" borderId="0" xfId="669" applyFont="1" applyAlignment="1">
      <alignment horizontal="center"/>
      <protection/>
    </xf>
    <xf numFmtId="2" fontId="4" fillId="0" borderId="0" xfId="669" applyNumberFormat="1" applyFont="1" applyFill="1" applyAlignment="1">
      <alignment horizontal="center"/>
      <protection/>
    </xf>
    <xf numFmtId="2" fontId="4" fillId="0" borderId="0" xfId="669" applyNumberFormat="1" applyFont="1" applyAlignment="1">
      <alignment horizontal="center"/>
      <protection/>
    </xf>
    <xf numFmtId="0" fontId="8" fillId="0" borderId="0" xfId="669" applyFont="1" applyFill="1" applyBorder="1" applyAlignment="1">
      <alignment horizontal="justify" vertical="top" wrapText="1"/>
      <protection/>
    </xf>
    <xf numFmtId="0" fontId="8" fillId="0" borderId="0" xfId="669" applyFont="1" applyBorder="1" applyAlignment="1">
      <alignment horizontal="left" wrapText="1"/>
      <protection/>
    </xf>
    <xf numFmtId="170" fontId="9" fillId="0" borderId="30" xfId="953" applyNumberFormat="1" applyFont="1" applyBorder="1" applyAlignment="1">
      <alignment horizontal="center"/>
    </xf>
    <xf numFmtId="170" fontId="9" fillId="0" borderId="31" xfId="953" applyNumberFormat="1" applyFont="1" applyBorder="1" applyAlignment="1">
      <alignment horizontal="center"/>
    </xf>
    <xf numFmtId="0" fontId="0" fillId="61" borderId="30" xfId="0" applyFont="1" applyFill="1" applyBorder="1" applyAlignment="1">
      <alignment horizontal="center" vertical="center"/>
    </xf>
    <xf numFmtId="0" fontId="0" fillId="0" borderId="0" xfId="669" applyFont="1" applyAlignment="1">
      <alignment horizontal="justify" vertical="top" wrapText="1"/>
      <protection/>
    </xf>
    <xf numFmtId="0" fontId="0" fillId="0" borderId="0" xfId="669" applyFont="1" applyAlignment="1">
      <alignment horizontal="justify" vertical="top" wrapText="1"/>
      <protection/>
    </xf>
    <xf numFmtId="0" fontId="0" fillId="0" borderId="0" xfId="669" applyFont="1" applyAlignment="1">
      <alignment horizontal="justify" vertical="center" wrapText="1"/>
      <protection/>
    </xf>
    <xf numFmtId="0" fontId="0" fillId="0" borderId="0" xfId="669" applyFont="1" applyAlignment="1">
      <alignment horizontal="justify" vertical="center" wrapText="1"/>
      <protection/>
    </xf>
    <xf numFmtId="0" fontId="0" fillId="0" borderId="0" xfId="669" applyNumberFormat="1" applyFont="1" applyAlignment="1">
      <alignment horizontal="justify" vertical="top" wrapText="1"/>
      <protection/>
    </xf>
    <xf numFmtId="0" fontId="0" fillId="0" borderId="0" xfId="0" applyFont="1" applyAlignment="1">
      <alignment horizontal="left" vertical="top" wrapText="1"/>
    </xf>
    <xf numFmtId="0" fontId="0" fillId="0" borderId="0" xfId="0" applyFont="1" applyAlignment="1">
      <alignment horizontal="left" vertical="top" wrapText="1"/>
    </xf>
    <xf numFmtId="0" fontId="0" fillId="61" borderId="0" xfId="669" applyFont="1" applyFill="1" applyAlignment="1">
      <alignment horizontal="center"/>
      <protection/>
    </xf>
    <xf numFmtId="0" fontId="4" fillId="61" borderId="22" xfId="0" applyFont="1" applyFill="1" applyBorder="1" applyAlignment="1">
      <alignment horizontal="center"/>
    </xf>
    <xf numFmtId="0" fontId="4" fillId="61" borderId="33" xfId="0" applyFont="1" applyFill="1" applyBorder="1" applyAlignment="1">
      <alignment horizontal="center"/>
    </xf>
    <xf numFmtId="0" fontId="4" fillId="61" borderId="34" xfId="0" applyFont="1" applyFill="1" applyBorder="1" applyAlignment="1">
      <alignment horizontal="center"/>
    </xf>
    <xf numFmtId="0" fontId="81" fillId="61" borderId="0" xfId="0" applyFont="1" applyFill="1" applyAlignment="1">
      <alignment horizontal="justify" vertical="top" wrapText="1"/>
    </xf>
    <xf numFmtId="0" fontId="0" fillId="61" borderId="0" xfId="0" applyFont="1" applyFill="1" applyAlignment="1">
      <alignment horizontal="justify" vertical="top" wrapText="1"/>
    </xf>
  </cellXfs>
  <cellStyles count="1045">
    <cellStyle name="Normal" xfId="0"/>
    <cellStyle name="_~4935832" xfId="15"/>
    <cellStyle name="_Soujanya Elec" xfId="16"/>
    <cellStyle name="=C:\WINNT\SYSTEM32\COMMAND.COM" xfId="17"/>
    <cellStyle name="=C:\WINNT\SYSTEM32\COMMAND.COM 2" xfId="18"/>
    <cellStyle name="=C:\WINNT\SYSTEM32\COMMAND.COM_Book1" xfId="19"/>
    <cellStyle name="20% - Accent1" xfId="20"/>
    <cellStyle name="20% - Accent1 10" xfId="21"/>
    <cellStyle name="20% - Accent1 11" xfId="22"/>
    <cellStyle name="20% - Accent1 12" xfId="23"/>
    <cellStyle name="20% - Accent1 13" xfId="24"/>
    <cellStyle name="20% - Accent1 2" xfId="25"/>
    <cellStyle name="20% - Accent1 2 2" xfId="26"/>
    <cellStyle name="20% - Accent1 2 3" xfId="27"/>
    <cellStyle name="20% - Accent1 2_Additional Info_ Dipankar Maity31.03.2012" xfId="28"/>
    <cellStyle name="20% - Accent1 3" xfId="29"/>
    <cellStyle name="20% - Accent1 4" xfId="30"/>
    <cellStyle name="20% - Accent1 5" xfId="31"/>
    <cellStyle name="20% - Accent1 6" xfId="32"/>
    <cellStyle name="20% - Accent1 7" xfId="33"/>
    <cellStyle name="20% - Accent1 8" xfId="34"/>
    <cellStyle name="20% - Accent1 9" xfId="35"/>
    <cellStyle name="20% - Accent2" xfId="36"/>
    <cellStyle name="20% - Accent2 10" xfId="37"/>
    <cellStyle name="20% - Accent2 11" xfId="38"/>
    <cellStyle name="20% - Accent2 12" xfId="39"/>
    <cellStyle name="20% - Accent2 13" xfId="40"/>
    <cellStyle name="20% - Accent2 2" xfId="41"/>
    <cellStyle name="20% - Accent2 2 2" xfId="42"/>
    <cellStyle name="20% - Accent2 2 3" xfId="43"/>
    <cellStyle name="20% - Accent2 2_Additional Info_ Dipankar Maity31.03.2012" xfId="44"/>
    <cellStyle name="20% - Accent2 3" xfId="45"/>
    <cellStyle name="20% - Accent2 4" xfId="46"/>
    <cellStyle name="20% - Accent2 5" xfId="47"/>
    <cellStyle name="20% - Accent2 6" xfId="48"/>
    <cellStyle name="20% - Accent2 7" xfId="49"/>
    <cellStyle name="20% - Accent2 8" xfId="50"/>
    <cellStyle name="20% - Accent2 9" xfId="51"/>
    <cellStyle name="20% - Accent3" xfId="52"/>
    <cellStyle name="20% - Accent3 10" xfId="53"/>
    <cellStyle name="20% - Accent3 11" xfId="54"/>
    <cellStyle name="20% - Accent3 12" xfId="55"/>
    <cellStyle name="20% - Accent3 13" xfId="56"/>
    <cellStyle name="20% - Accent3 2" xfId="57"/>
    <cellStyle name="20% - Accent3 2 2" xfId="58"/>
    <cellStyle name="20% - Accent3 2 3" xfId="59"/>
    <cellStyle name="20% - Accent3 2_Additional Info_ Dipankar Maity31.03.2012" xfId="60"/>
    <cellStyle name="20% - Accent3 3" xfId="61"/>
    <cellStyle name="20% - Accent3 4" xfId="62"/>
    <cellStyle name="20% - Accent3 5" xfId="63"/>
    <cellStyle name="20% - Accent3 6" xfId="64"/>
    <cellStyle name="20% - Accent3 7" xfId="65"/>
    <cellStyle name="20% - Accent3 8" xfId="66"/>
    <cellStyle name="20% - Accent3 9" xfId="67"/>
    <cellStyle name="20% - Accent4" xfId="68"/>
    <cellStyle name="20% - Accent4 10" xfId="69"/>
    <cellStyle name="20% - Accent4 11" xfId="70"/>
    <cellStyle name="20% - Accent4 12" xfId="71"/>
    <cellStyle name="20% - Accent4 13" xfId="72"/>
    <cellStyle name="20% - Accent4 2" xfId="73"/>
    <cellStyle name="20% - Accent4 2 2" xfId="74"/>
    <cellStyle name="20% - Accent4 2 3" xfId="75"/>
    <cellStyle name="20% - Accent4 2_Additional Info_ Dipankar Maity31.03.2012" xfId="76"/>
    <cellStyle name="20% - Accent4 3" xfId="77"/>
    <cellStyle name="20% - Accent4 4" xfId="78"/>
    <cellStyle name="20% - Accent4 5" xfId="79"/>
    <cellStyle name="20% - Accent4 6" xfId="80"/>
    <cellStyle name="20% - Accent4 7" xfId="81"/>
    <cellStyle name="20% - Accent4 8" xfId="82"/>
    <cellStyle name="20% - Accent4 9" xfId="83"/>
    <cellStyle name="20% - Accent5" xfId="84"/>
    <cellStyle name="20% - Accent5 10" xfId="85"/>
    <cellStyle name="20% - Accent5 11" xfId="86"/>
    <cellStyle name="20% - Accent5 12" xfId="87"/>
    <cellStyle name="20% - Accent5 13" xfId="88"/>
    <cellStyle name="20% - Accent5 2" xfId="89"/>
    <cellStyle name="20% - Accent5 2 2" xfId="90"/>
    <cellStyle name="20% - Accent5 2 3" xfId="91"/>
    <cellStyle name="20% - Accent5 2_Additional Info_ Dipankar Maity31.03.2012" xfId="92"/>
    <cellStyle name="20% - Accent5 3" xfId="93"/>
    <cellStyle name="20% - Accent5 4" xfId="94"/>
    <cellStyle name="20% - Accent5 5" xfId="95"/>
    <cellStyle name="20% - Accent5 6" xfId="96"/>
    <cellStyle name="20% - Accent5 7" xfId="97"/>
    <cellStyle name="20% - Accent5 8" xfId="98"/>
    <cellStyle name="20% - Accent5 9" xfId="99"/>
    <cellStyle name="20% - Accent6" xfId="100"/>
    <cellStyle name="20% - Accent6 10" xfId="101"/>
    <cellStyle name="20% - Accent6 11" xfId="102"/>
    <cellStyle name="20% - Accent6 12" xfId="103"/>
    <cellStyle name="20% - Accent6 13" xfId="104"/>
    <cellStyle name="20% - Accent6 2" xfId="105"/>
    <cellStyle name="20% - Accent6 2 2" xfId="106"/>
    <cellStyle name="20% - Accent6 2 3" xfId="107"/>
    <cellStyle name="20% - Accent6 2_Additional Info_ Dipankar Maity31.03.2012" xfId="108"/>
    <cellStyle name="20% - Accent6 3" xfId="109"/>
    <cellStyle name="20% - Accent6 4" xfId="110"/>
    <cellStyle name="20% - Accent6 5" xfId="111"/>
    <cellStyle name="20% - Accent6 6" xfId="112"/>
    <cellStyle name="20% - Accent6 7" xfId="113"/>
    <cellStyle name="20% - Accent6 8" xfId="114"/>
    <cellStyle name="20% - Accent6 9" xfId="115"/>
    <cellStyle name="40% - Accent1" xfId="116"/>
    <cellStyle name="40% - Accent1 10" xfId="117"/>
    <cellStyle name="40% - Accent1 11" xfId="118"/>
    <cellStyle name="40% - Accent1 12" xfId="119"/>
    <cellStyle name="40% - Accent1 13" xfId="120"/>
    <cellStyle name="40% - Accent1 2" xfId="121"/>
    <cellStyle name="40% - Accent1 2 2" xfId="122"/>
    <cellStyle name="40% - Accent1 2 3" xfId="123"/>
    <cellStyle name="40% - Accent1 2_Additional Info_ Dipankar Maity31.03.201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xfId="132"/>
    <cellStyle name="40% - Accent2 10" xfId="133"/>
    <cellStyle name="40% - Accent2 11" xfId="134"/>
    <cellStyle name="40% - Accent2 12" xfId="135"/>
    <cellStyle name="40% - Accent2 13" xfId="136"/>
    <cellStyle name="40% - Accent2 2" xfId="137"/>
    <cellStyle name="40% - Accent2 2 2" xfId="138"/>
    <cellStyle name="40% - Accent2 2 3" xfId="139"/>
    <cellStyle name="40% - Accent2 2_Additional Info_ Dipankar Maity31.03.2012" xfId="140"/>
    <cellStyle name="40% - Accent2 3" xfId="141"/>
    <cellStyle name="40% - Accent2 4" xfId="142"/>
    <cellStyle name="40% - Accent2 5" xfId="143"/>
    <cellStyle name="40% - Accent2 6" xfId="144"/>
    <cellStyle name="40% - Accent2 7" xfId="145"/>
    <cellStyle name="40% - Accent2 8" xfId="146"/>
    <cellStyle name="40% - Accent2 9" xfId="147"/>
    <cellStyle name="40% - Accent3" xfId="148"/>
    <cellStyle name="40% - Accent3 10" xfId="149"/>
    <cellStyle name="40% - Accent3 11" xfId="150"/>
    <cellStyle name="40% - Accent3 12" xfId="151"/>
    <cellStyle name="40% - Accent3 13" xfId="152"/>
    <cellStyle name="40% - Accent3 2" xfId="153"/>
    <cellStyle name="40% - Accent3 2 2" xfId="154"/>
    <cellStyle name="40% - Accent3 2 3" xfId="155"/>
    <cellStyle name="40% - Accent3 2_Additional Info_ Dipankar Maity31.03.2012" xfId="156"/>
    <cellStyle name="40% - Accent3 3" xfId="157"/>
    <cellStyle name="40% - Accent3 4" xfId="158"/>
    <cellStyle name="40% - Accent3 5" xfId="159"/>
    <cellStyle name="40% - Accent3 6" xfId="160"/>
    <cellStyle name="40% - Accent3 7" xfId="161"/>
    <cellStyle name="40% - Accent3 8" xfId="162"/>
    <cellStyle name="40% - Accent3 9" xfId="163"/>
    <cellStyle name="40% - Accent4" xfId="164"/>
    <cellStyle name="40% - Accent4 10" xfId="165"/>
    <cellStyle name="40% - Accent4 11" xfId="166"/>
    <cellStyle name="40% - Accent4 12" xfId="167"/>
    <cellStyle name="40% - Accent4 13" xfId="168"/>
    <cellStyle name="40% - Accent4 2" xfId="169"/>
    <cellStyle name="40% - Accent4 2 2" xfId="170"/>
    <cellStyle name="40% - Accent4 2 3" xfId="171"/>
    <cellStyle name="40% - Accent4 2_Additional Info_ Dipankar Maity31.03.2012" xfId="172"/>
    <cellStyle name="40% - Accent4 3" xfId="173"/>
    <cellStyle name="40% - Accent4 4" xfId="174"/>
    <cellStyle name="40% - Accent4 5" xfId="175"/>
    <cellStyle name="40% - Accent4 6" xfId="176"/>
    <cellStyle name="40% - Accent4 7" xfId="177"/>
    <cellStyle name="40% - Accent4 8" xfId="178"/>
    <cellStyle name="40% - Accent4 9" xfId="179"/>
    <cellStyle name="40% - Accent5" xfId="180"/>
    <cellStyle name="40% - Accent5 10" xfId="181"/>
    <cellStyle name="40% - Accent5 11" xfId="182"/>
    <cellStyle name="40% - Accent5 12" xfId="183"/>
    <cellStyle name="40% - Accent5 13" xfId="184"/>
    <cellStyle name="40% - Accent5 2" xfId="185"/>
    <cellStyle name="40% - Accent5 2 2" xfId="186"/>
    <cellStyle name="40% - Accent5 2 3" xfId="187"/>
    <cellStyle name="40% - Accent5 2_Additional Info_ Dipankar Maity31.03.2012" xfId="188"/>
    <cellStyle name="40% - Accent5 3" xfId="189"/>
    <cellStyle name="40% - Accent5 4" xfId="190"/>
    <cellStyle name="40% - Accent5 5" xfId="191"/>
    <cellStyle name="40% - Accent5 6" xfId="192"/>
    <cellStyle name="40% - Accent5 7" xfId="193"/>
    <cellStyle name="40% - Accent5 8" xfId="194"/>
    <cellStyle name="40% - Accent5 9" xfId="195"/>
    <cellStyle name="40% - Accent6" xfId="196"/>
    <cellStyle name="40% - Accent6 10" xfId="197"/>
    <cellStyle name="40% - Accent6 11" xfId="198"/>
    <cellStyle name="40% - Accent6 12" xfId="199"/>
    <cellStyle name="40% - Accent6 13" xfId="200"/>
    <cellStyle name="40% - Accent6 2" xfId="201"/>
    <cellStyle name="40% - Accent6 2 2" xfId="202"/>
    <cellStyle name="40% - Accent6 2 3" xfId="203"/>
    <cellStyle name="40% - Accent6 2_Additional Info_ Dipankar Maity31.03.2012" xfId="204"/>
    <cellStyle name="40% - Accent6 3" xfId="205"/>
    <cellStyle name="40% - Accent6 4" xfId="206"/>
    <cellStyle name="40% - Accent6 5" xfId="207"/>
    <cellStyle name="40% - Accent6 6" xfId="208"/>
    <cellStyle name="40% - Accent6 7" xfId="209"/>
    <cellStyle name="40% - Accent6 8" xfId="210"/>
    <cellStyle name="40% - Accent6 9" xfId="211"/>
    <cellStyle name="60% - Accent1" xfId="212"/>
    <cellStyle name="60% - Accent1 10" xfId="213"/>
    <cellStyle name="60% - Accent1 11" xfId="214"/>
    <cellStyle name="60% - Accent1 12" xfId="215"/>
    <cellStyle name="60% - Accent1 13" xfId="216"/>
    <cellStyle name="60% - Accent1 2" xfId="217"/>
    <cellStyle name="60% - Accent1 2 2" xfId="218"/>
    <cellStyle name="60% - Accent1 2 3" xfId="219"/>
    <cellStyle name="60% - Accent1 3" xfId="220"/>
    <cellStyle name="60% - Accent1 4" xfId="221"/>
    <cellStyle name="60% - Accent1 5" xfId="222"/>
    <cellStyle name="60% - Accent1 6" xfId="223"/>
    <cellStyle name="60% - Accent1 7" xfId="224"/>
    <cellStyle name="60% - Accent1 8" xfId="225"/>
    <cellStyle name="60% - Accent1 9" xfId="226"/>
    <cellStyle name="60% - Accent2" xfId="227"/>
    <cellStyle name="60% - Accent2 10" xfId="228"/>
    <cellStyle name="60% - Accent2 11" xfId="229"/>
    <cellStyle name="60% - Accent2 12" xfId="230"/>
    <cellStyle name="60% - Accent2 13" xfId="231"/>
    <cellStyle name="60% - Accent2 2" xfId="232"/>
    <cellStyle name="60% - Accent2 2 2" xfId="233"/>
    <cellStyle name="60% - Accent2 2 3" xfId="234"/>
    <cellStyle name="60% - Accent2 3" xfId="235"/>
    <cellStyle name="60% - Accent2 4" xfId="236"/>
    <cellStyle name="60% - Accent2 5" xfId="237"/>
    <cellStyle name="60% - Accent2 6" xfId="238"/>
    <cellStyle name="60% - Accent2 7" xfId="239"/>
    <cellStyle name="60% - Accent2 8" xfId="240"/>
    <cellStyle name="60% - Accent2 9" xfId="241"/>
    <cellStyle name="60% - Accent3" xfId="242"/>
    <cellStyle name="60% - Accent3 10" xfId="243"/>
    <cellStyle name="60% - Accent3 11" xfId="244"/>
    <cellStyle name="60% - Accent3 12" xfId="245"/>
    <cellStyle name="60% - Accent3 13" xfId="246"/>
    <cellStyle name="60% - Accent3 2" xfId="247"/>
    <cellStyle name="60% - Accent3 2 2" xfId="248"/>
    <cellStyle name="60% - Accent3 2 3" xfId="249"/>
    <cellStyle name="60% - Accent3 3" xfId="250"/>
    <cellStyle name="60% - Accent3 4" xfId="251"/>
    <cellStyle name="60% - Accent3 5" xfId="252"/>
    <cellStyle name="60% - Accent3 6" xfId="253"/>
    <cellStyle name="60% - Accent3 7" xfId="254"/>
    <cellStyle name="60% - Accent3 8" xfId="255"/>
    <cellStyle name="60% - Accent3 9" xfId="256"/>
    <cellStyle name="60% - Accent4" xfId="257"/>
    <cellStyle name="60% - Accent4 10" xfId="258"/>
    <cellStyle name="60% - Accent4 11" xfId="259"/>
    <cellStyle name="60% - Accent4 12" xfId="260"/>
    <cellStyle name="60% - Accent4 13" xfId="261"/>
    <cellStyle name="60% - Accent4 2" xfId="262"/>
    <cellStyle name="60% - Accent4 2 2" xfId="263"/>
    <cellStyle name="60% - Accent4 2 3" xfId="264"/>
    <cellStyle name="60% - Accent4 3" xfId="265"/>
    <cellStyle name="60% - Accent4 4" xfId="266"/>
    <cellStyle name="60% - Accent4 5" xfId="267"/>
    <cellStyle name="60% - Accent4 6" xfId="268"/>
    <cellStyle name="60% - Accent4 7" xfId="269"/>
    <cellStyle name="60% - Accent4 8" xfId="270"/>
    <cellStyle name="60% - Accent4 9" xfId="271"/>
    <cellStyle name="60% - Accent5" xfId="272"/>
    <cellStyle name="60% - Accent5 10" xfId="273"/>
    <cellStyle name="60% - Accent5 11" xfId="274"/>
    <cellStyle name="60% - Accent5 12" xfId="275"/>
    <cellStyle name="60% - Accent5 13" xfId="276"/>
    <cellStyle name="60% - Accent5 2" xfId="277"/>
    <cellStyle name="60% - Accent5 2 2" xfId="278"/>
    <cellStyle name="60% - Accent5 2 3" xfId="279"/>
    <cellStyle name="60% - Accent5 3" xfId="280"/>
    <cellStyle name="60% - Accent5 4" xfId="281"/>
    <cellStyle name="60% - Accent5 5" xfId="282"/>
    <cellStyle name="60% - Accent5 6" xfId="283"/>
    <cellStyle name="60% - Accent5 7" xfId="284"/>
    <cellStyle name="60% - Accent5 8" xfId="285"/>
    <cellStyle name="60% - Accent5 9" xfId="286"/>
    <cellStyle name="60% - Accent6" xfId="287"/>
    <cellStyle name="60% - Accent6 10" xfId="288"/>
    <cellStyle name="60% - Accent6 11" xfId="289"/>
    <cellStyle name="60% - Accent6 12" xfId="290"/>
    <cellStyle name="60% - Accent6 13" xfId="291"/>
    <cellStyle name="60% - Accent6 2" xfId="292"/>
    <cellStyle name="60% - Accent6 2 2" xfId="293"/>
    <cellStyle name="60% - Accent6 2 3" xfId="294"/>
    <cellStyle name="60% - Accent6 3" xfId="295"/>
    <cellStyle name="60% - Accent6 4" xfId="296"/>
    <cellStyle name="60% - Accent6 5" xfId="297"/>
    <cellStyle name="60% - Accent6 6" xfId="298"/>
    <cellStyle name="60% - Accent6 7" xfId="299"/>
    <cellStyle name="60% - Accent6 8" xfId="300"/>
    <cellStyle name="60% - Accent6 9" xfId="301"/>
    <cellStyle name="Accent1" xfId="302"/>
    <cellStyle name="Accent1 10" xfId="303"/>
    <cellStyle name="Accent1 11" xfId="304"/>
    <cellStyle name="Accent1 12" xfId="305"/>
    <cellStyle name="Accent1 13" xfId="306"/>
    <cellStyle name="Accent1 2" xfId="307"/>
    <cellStyle name="Accent1 2 2" xfId="308"/>
    <cellStyle name="Accent1 2 3" xfId="309"/>
    <cellStyle name="Accent1 3" xfId="310"/>
    <cellStyle name="Accent1 4" xfId="311"/>
    <cellStyle name="Accent1 5" xfId="312"/>
    <cellStyle name="Accent1 6" xfId="313"/>
    <cellStyle name="Accent1 7" xfId="314"/>
    <cellStyle name="Accent1 8" xfId="315"/>
    <cellStyle name="Accent1 9" xfId="316"/>
    <cellStyle name="Accent2" xfId="317"/>
    <cellStyle name="Accent2 10" xfId="318"/>
    <cellStyle name="Accent2 11" xfId="319"/>
    <cellStyle name="Accent2 12" xfId="320"/>
    <cellStyle name="Accent2 13" xfId="321"/>
    <cellStyle name="Accent2 2" xfId="322"/>
    <cellStyle name="Accent2 2 2" xfId="323"/>
    <cellStyle name="Accent2 2 3" xfId="324"/>
    <cellStyle name="Accent2 3" xfId="325"/>
    <cellStyle name="Accent2 4" xfId="326"/>
    <cellStyle name="Accent2 5" xfId="327"/>
    <cellStyle name="Accent2 6" xfId="328"/>
    <cellStyle name="Accent2 7" xfId="329"/>
    <cellStyle name="Accent2 8" xfId="330"/>
    <cellStyle name="Accent2 9" xfId="331"/>
    <cellStyle name="Accent3" xfId="332"/>
    <cellStyle name="Accent3 10" xfId="333"/>
    <cellStyle name="Accent3 11" xfId="334"/>
    <cellStyle name="Accent3 12" xfId="335"/>
    <cellStyle name="Accent3 13" xfId="336"/>
    <cellStyle name="Accent3 2" xfId="337"/>
    <cellStyle name="Accent3 2 2" xfId="338"/>
    <cellStyle name="Accent3 2 3" xfId="339"/>
    <cellStyle name="Accent3 3" xfId="340"/>
    <cellStyle name="Accent3 4" xfId="341"/>
    <cellStyle name="Accent3 5" xfId="342"/>
    <cellStyle name="Accent3 6" xfId="343"/>
    <cellStyle name="Accent3 7" xfId="344"/>
    <cellStyle name="Accent3 8" xfId="345"/>
    <cellStyle name="Accent3 9" xfId="346"/>
    <cellStyle name="Accent4" xfId="347"/>
    <cellStyle name="Accent4 10" xfId="348"/>
    <cellStyle name="Accent4 11" xfId="349"/>
    <cellStyle name="Accent4 12" xfId="350"/>
    <cellStyle name="Accent4 13" xfId="351"/>
    <cellStyle name="Accent4 2" xfId="352"/>
    <cellStyle name="Accent4 2 2" xfId="353"/>
    <cellStyle name="Accent4 2 3" xfId="354"/>
    <cellStyle name="Accent4 3" xfId="355"/>
    <cellStyle name="Accent4 4" xfId="356"/>
    <cellStyle name="Accent4 5" xfId="357"/>
    <cellStyle name="Accent4 6" xfId="358"/>
    <cellStyle name="Accent4 7" xfId="359"/>
    <cellStyle name="Accent4 8" xfId="360"/>
    <cellStyle name="Accent4 9" xfId="361"/>
    <cellStyle name="Accent5" xfId="362"/>
    <cellStyle name="Accent5 10" xfId="363"/>
    <cellStyle name="Accent5 11" xfId="364"/>
    <cellStyle name="Accent5 12" xfId="365"/>
    <cellStyle name="Accent5 13" xfId="366"/>
    <cellStyle name="Accent5 2" xfId="367"/>
    <cellStyle name="Accent5 2 2" xfId="368"/>
    <cellStyle name="Accent5 2 3" xfId="369"/>
    <cellStyle name="Accent5 3" xfId="370"/>
    <cellStyle name="Accent5 4" xfId="371"/>
    <cellStyle name="Accent5 5" xfId="372"/>
    <cellStyle name="Accent5 6" xfId="373"/>
    <cellStyle name="Accent5 7" xfId="374"/>
    <cellStyle name="Accent5 8" xfId="375"/>
    <cellStyle name="Accent5 9" xfId="376"/>
    <cellStyle name="Accent6" xfId="377"/>
    <cellStyle name="Accent6 10" xfId="378"/>
    <cellStyle name="Accent6 11" xfId="379"/>
    <cellStyle name="Accent6 12" xfId="380"/>
    <cellStyle name="Accent6 13" xfId="381"/>
    <cellStyle name="Accent6 2" xfId="382"/>
    <cellStyle name="Accent6 2 2" xfId="383"/>
    <cellStyle name="Accent6 2 3" xfId="384"/>
    <cellStyle name="Accent6 3" xfId="385"/>
    <cellStyle name="Accent6 4" xfId="386"/>
    <cellStyle name="Accent6 5" xfId="387"/>
    <cellStyle name="Accent6 6" xfId="388"/>
    <cellStyle name="Accent6 7" xfId="389"/>
    <cellStyle name="Accent6 8" xfId="390"/>
    <cellStyle name="Accent6 9" xfId="391"/>
    <cellStyle name="Bad" xfId="392"/>
    <cellStyle name="Bad 10" xfId="393"/>
    <cellStyle name="Bad 11" xfId="394"/>
    <cellStyle name="Bad 12" xfId="395"/>
    <cellStyle name="Bad 13" xfId="396"/>
    <cellStyle name="Bad 2" xfId="397"/>
    <cellStyle name="Bad 2 2" xfId="398"/>
    <cellStyle name="Bad 2 3" xfId="399"/>
    <cellStyle name="Bad 3" xfId="400"/>
    <cellStyle name="Bad 4" xfId="401"/>
    <cellStyle name="Bad 5" xfId="402"/>
    <cellStyle name="Bad 6" xfId="403"/>
    <cellStyle name="Bad 7" xfId="404"/>
    <cellStyle name="Bad 8" xfId="405"/>
    <cellStyle name="Bad 9" xfId="406"/>
    <cellStyle name="Calculation" xfId="407"/>
    <cellStyle name="Calculation 10" xfId="408"/>
    <cellStyle name="Calculation 11" xfId="409"/>
    <cellStyle name="Calculation 12" xfId="410"/>
    <cellStyle name="Calculation 13" xfId="411"/>
    <cellStyle name="Calculation 2" xfId="412"/>
    <cellStyle name="Calculation 2 2" xfId="413"/>
    <cellStyle name="Calculation 2 3" xfId="414"/>
    <cellStyle name="Calculation 2_Additional Info_ Dipankar Maity31.03.2012" xfId="415"/>
    <cellStyle name="Calculation 3" xfId="416"/>
    <cellStyle name="Calculation 4" xfId="417"/>
    <cellStyle name="Calculation 5" xfId="418"/>
    <cellStyle name="Calculation 6" xfId="419"/>
    <cellStyle name="Calculation 7" xfId="420"/>
    <cellStyle name="Calculation 8" xfId="421"/>
    <cellStyle name="Calculation 9" xfId="422"/>
    <cellStyle name="Check Cell" xfId="423"/>
    <cellStyle name="Check Cell 10" xfId="424"/>
    <cellStyle name="Check Cell 11" xfId="425"/>
    <cellStyle name="Check Cell 12" xfId="426"/>
    <cellStyle name="Check Cell 13" xfId="427"/>
    <cellStyle name="Check Cell 2" xfId="428"/>
    <cellStyle name="Check Cell 2 2" xfId="429"/>
    <cellStyle name="Check Cell 2 3" xfId="430"/>
    <cellStyle name="Check Cell 2_Additional Info_ Dipankar Maity31.03.2012" xfId="431"/>
    <cellStyle name="Check Cell 3" xfId="432"/>
    <cellStyle name="Check Cell 4" xfId="433"/>
    <cellStyle name="Check Cell 5" xfId="434"/>
    <cellStyle name="Check Cell 6" xfId="435"/>
    <cellStyle name="Check Cell 7" xfId="436"/>
    <cellStyle name="Check Cell 8" xfId="437"/>
    <cellStyle name="Check Cell 9" xfId="438"/>
    <cellStyle name="Comma" xfId="439"/>
    <cellStyle name="Comma [0]" xfId="440"/>
    <cellStyle name="Comma 10" xfId="441"/>
    <cellStyle name="Comma 10 2" xfId="442"/>
    <cellStyle name="Comma 10 2 2" xfId="443"/>
    <cellStyle name="Comma 10 2 2 2" xfId="444"/>
    <cellStyle name="Comma 11" xfId="445"/>
    <cellStyle name="Comma 11 2" xfId="446"/>
    <cellStyle name="Comma 12" xfId="447"/>
    <cellStyle name="Comma 13" xfId="448"/>
    <cellStyle name="Comma 13 2" xfId="449"/>
    <cellStyle name="Comma 13 3" xfId="450"/>
    <cellStyle name="Comma 14" xfId="451"/>
    <cellStyle name="Comma 15" xfId="452"/>
    <cellStyle name="Comma 16" xfId="453"/>
    <cellStyle name="Comma 16 2" xfId="454"/>
    <cellStyle name="Comma 17" xfId="455"/>
    <cellStyle name="Comma 18" xfId="456"/>
    <cellStyle name="Comma 18 2" xfId="457"/>
    <cellStyle name="Comma 19" xfId="458"/>
    <cellStyle name="Comma 19 2" xfId="459"/>
    <cellStyle name="Comma 2" xfId="460"/>
    <cellStyle name="Comma 2 10" xfId="461"/>
    <cellStyle name="Comma 2 11" xfId="462"/>
    <cellStyle name="Comma 2 12" xfId="463"/>
    <cellStyle name="Comma 2 13" xfId="464"/>
    <cellStyle name="Comma 2 14" xfId="465"/>
    <cellStyle name="Comma 2 15" xfId="466"/>
    <cellStyle name="Comma 2 16" xfId="467"/>
    <cellStyle name="Comma 2 2" xfId="468"/>
    <cellStyle name="Comma 2 2 2" xfId="469"/>
    <cellStyle name="Comma 2 3" xfId="470"/>
    <cellStyle name="Comma 2 3 2" xfId="471"/>
    <cellStyle name="Comma 2 4" xfId="472"/>
    <cellStyle name="Comma 2 4 2" xfId="473"/>
    <cellStyle name="Comma 2 5" xfId="474"/>
    <cellStyle name="Comma 2 6" xfId="475"/>
    <cellStyle name="Comma 2 7" xfId="476"/>
    <cellStyle name="Comma 2 8" xfId="477"/>
    <cellStyle name="Comma 2 9" xfId="478"/>
    <cellStyle name="Comma 20" xfId="479"/>
    <cellStyle name="Comma 21" xfId="480"/>
    <cellStyle name="Comma 22" xfId="481"/>
    <cellStyle name="Comma 23" xfId="482"/>
    <cellStyle name="Comma 24" xfId="483"/>
    <cellStyle name="Comma 25" xfId="484"/>
    <cellStyle name="Comma 26" xfId="485"/>
    <cellStyle name="Comma 27" xfId="486"/>
    <cellStyle name="Comma 28" xfId="487"/>
    <cellStyle name="Comma 29" xfId="488"/>
    <cellStyle name="Comma 3" xfId="489"/>
    <cellStyle name="Comma 3 2" xfId="490"/>
    <cellStyle name="Comma 3 2 2" xfId="491"/>
    <cellStyle name="Comma 3 2 3" xfId="492"/>
    <cellStyle name="Comma 3 3" xfId="493"/>
    <cellStyle name="Comma 3_PL Sch 17 Back Up File" xfId="494"/>
    <cellStyle name="Comma 30" xfId="495"/>
    <cellStyle name="Comma 31" xfId="496"/>
    <cellStyle name="Comma 32" xfId="497"/>
    <cellStyle name="Comma 33" xfId="498"/>
    <cellStyle name="Comma 34" xfId="499"/>
    <cellStyle name="Comma 35" xfId="500"/>
    <cellStyle name="Comma 4" xfId="501"/>
    <cellStyle name="Comma 4 2" xfId="502"/>
    <cellStyle name="Comma 5" xfId="503"/>
    <cellStyle name="Comma 5 2" xfId="504"/>
    <cellStyle name="Comma 5 3" xfId="505"/>
    <cellStyle name="Comma 5_ADDITIONAL INFORMATION 11-12_Final_180412" xfId="506"/>
    <cellStyle name="Comma 6" xfId="507"/>
    <cellStyle name="Comma 7" xfId="508"/>
    <cellStyle name="Comma 8" xfId="509"/>
    <cellStyle name="Comma 9" xfId="510"/>
    <cellStyle name="Currency" xfId="511"/>
    <cellStyle name="Currency [0]" xfId="512"/>
    <cellStyle name="Currency 2" xfId="513"/>
    <cellStyle name="Custom - Style8" xfId="514"/>
    <cellStyle name="Explanatory Text" xfId="515"/>
    <cellStyle name="Explanatory Text 10" xfId="516"/>
    <cellStyle name="Explanatory Text 11" xfId="517"/>
    <cellStyle name="Explanatory Text 12" xfId="518"/>
    <cellStyle name="Explanatory Text 13" xfId="519"/>
    <cellStyle name="Explanatory Text 2" xfId="520"/>
    <cellStyle name="Explanatory Text 2 2" xfId="521"/>
    <cellStyle name="Explanatory Text 2 3" xfId="522"/>
    <cellStyle name="Explanatory Text 3" xfId="523"/>
    <cellStyle name="Explanatory Text 4" xfId="524"/>
    <cellStyle name="Explanatory Text 5" xfId="525"/>
    <cellStyle name="Explanatory Text 6" xfId="526"/>
    <cellStyle name="Explanatory Text 7" xfId="527"/>
    <cellStyle name="Explanatory Text 8" xfId="528"/>
    <cellStyle name="Explanatory Text 9" xfId="529"/>
    <cellStyle name="Good" xfId="530"/>
    <cellStyle name="Good 10" xfId="531"/>
    <cellStyle name="Good 11" xfId="532"/>
    <cellStyle name="Good 12" xfId="533"/>
    <cellStyle name="Good 13" xfId="534"/>
    <cellStyle name="Good 2" xfId="535"/>
    <cellStyle name="Good 2 2" xfId="536"/>
    <cellStyle name="Good 2 3" xfId="537"/>
    <cellStyle name="Good 3" xfId="538"/>
    <cellStyle name="Good 4" xfId="539"/>
    <cellStyle name="Good 5" xfId="540"/>
    <cellStyle name="Good 6" xfId="541"/>
    <cellStyle name="Good 7" xfId="542"/>
    <cellStyle name="Good 8" xfId="543"/>
    <cellStyle name="Good 9" xfId="544"/>
    <cellStyle name="Heading 1" xfId="545"/>
    <cellStyle name="Heading 1 10" xfId="546"/>
    <cellStyle name="Heading 1 11" xfId="547"/>
    <cellStyle name="Heading 1 12" xfId="548"/>
    <cellStyle name="Heading 1 13" xfId="549"/>
    <cellStyle name="Heading 1 2" xfId="550"/>
    <cellStyle name="Heading 1 2 2" xfId="551"/>
    <cellStyle name="Heading 1 2 3" xfId="552"/>
    <cellStyle name="Heading 1 2_Additional Info_ Dipankar Maity31.03.2012" xfId="553"/>
    <cellStyle name="Heading 1 3" xfId="554"/>
    <cellStyle name="Heading 1 4" xfId="555"/>
    <cellStyle name="Heading 1 5" xfId="556"/>
    <cellStyle name="Heading 1 6" xfId="557"/>
    <cellStyle name="Heading 1 7" xfId="558"/>
    <cellStyle name="Heading 1 8" xfId="559"/>
    <cellStyle name="Heading 1 9" xfId="560"/>
    <cellStyle name="Heading 2" xfId="561"/>
    <cellStyle name="Heading 2 10" xfId="562"/>
    <cellStyle name="Heading 2 11" xfId="563"/>
    <cellStyle name="Heading 2 12" xfId="564"/>
    <cellStyle name="Heading 2 13" xfId="565"/>
    <cellStyle name="Heading 2 2" xfId="566"/>
    <cellStyle name="Heading 2 2 2" xfId="567"/>
    <cellStyle name="Heading 2 2 3" xfId="568"/>
    <cellStyle name="Heading 2 2_Additional Info_ Dipankar Maity31.03.2012" xfId="569"/>
    <cellStyle name="Heading 2 3" xfId="570"/>
    <cellStyle name="Heading 2 4" xfId="571"/>
    <cellStyle name="Heading 2 5" xfId="572"/>
    <cellStyle name="Heading 2 6" xfId="573"/>
    <cellStyle name="Heading 2 7" xfId="574"/>
    <cellStyle name="Heading 2 8" xfId="575"/>
    <cellStyle name="Heading 2 9" xfId="576"/>
    <cellStyle name="Heading 3" xfId="577"/>
    <cellStyle name="Heading 3 10" xfId="578"/>
    <cellStyle name="Heading 3 11" xfId="579"/>
    <cellStyle name="Heading 3 12" xfId="580"/>
    <cellStyle name="Heading 3 13" xfId="581"/>
    <cellStyle name="Heading 3 2" xfId="582"/>
    <cellStyle name="Heading 3 2 2" xfId="583"/>
    <cellStyle name="Heading 3 2 3" xfId="584"/>
    <cellStyle name="Heading 3 2_Additional Info_ Dipankar Maity31.03.2012" xfId="585"/>
    <cellStyle name="Heading 3 3" xfId="586"/>
    <cellStyle name="Heading 3 4" xfId="587"/>
    <cellStyle name="Heading 3 5" xfId="588"/>
    <cellStyle name="Heading 3 6" xfId="589"/>
    <cellStyle name="Heading 3 7" xfId="590"/>
    <cellStyle name="Heading 3 8" xfId="591"/>
    <cellStyle name="Heading 3 9" xfId="592"/>
    <cellStyle name="Heading 4" xfId="593"/>
    <cellStyle name="Heading 4 10" xfId="594"/>
    <cellStyle name="Heading 4 11" xfId="595"/>
    <cellStyle name="Heading 4 12" xfId="596"/>
    <cellStyle name="Heading 4 13" xfId="597"/>
    <cellStyle name="Heading 4 2" xfId="598"/>
    <cellStyle name="Heading 4 2 2" xfId="599"/>
    <cellStyle name="Heading 4 2 3" xfId="600"/>
    <cellStyle name="Heading 4 3" xfId="601"/>
    <cellStyle name="Heading 4 4" xfId="602"/>
    <cellStyle name="Heading 4 5" xfId="603"/>
    <cellStyle name="Heading 4 6" xfId="604"/>
    <cellStyle name="Heading 4 7" xfId="605"/>
    <cellStyle name="Heading 4 8" xfId="606"/>
    <cellStyle name="Heading 4 9" xfId="607"/>
    <cellStyle name="Hyperlink 2" xfId="608"/>
    <cellStyle name="Input" xfId="609"/>
    <cellStyle name="Input 10" xfId="610"/>
    <cellStyle name="Input 11" xfId="611"/>
    <cellStyle name="Input 12" xfId="612"/>
    <cellStyle name="Input 13" xfId="613"/>
    <cellStyle name="Input 2" xfId="614"/>
    <cellStyle name="Input 2 2" xfId="615"/>
    <cellStyle name="Input 2 3" xfId="616"/>
    <cellStyle name="Input 2_Additional Info_ Dipankar Maity31.03.2012" xfId="617"/>
    <cellStyle name="Input 3" xfId="618"/>
    <cellStyle name="Input 4" xfId="619"/>
    <cellStyle name="Input 5" xfId="620"/>
    <cellStyle name="Input 6" xfId="621"/>
    <cellStyle name="Input 7" xfId="622"/>
    <cellStyle name="Input 8" xfId="623"/>
    <cellStyle name="Input 9" xfId="624"/>
    <cellStyle name="Linked Cell" xfId="625"/>
    <cellStyle name="Linked Cell 10" xfId="626"/>
    <cellStyle name="Linked Cell 11" xfId="627"/>
    <cellStyle name="Linked Cell 12" xfId="628"/>
    <cellStyle name="Linked Cell 13" xfId="629"/>
    <cellStyle name="Linked Cell 2" xfId="630"/>
    <cellStyle name="Linked Cell 2 2" xfId="631"/>
    <cellStyle name="Linked Cell 2 3" xfId="632"/>
    <cellStyle name="Linked Cell 2_Additional Info_ Dipankar Maity31.03.2012" xfId="633"/>
    <cellStyle name="Linked Cell 3" xfId="634"/>
    <cellStyle name="Linked Cell 4" xfId="635"/>
    <cellStyle name="Linked Cell 5" xfId="636"/>
    <cellStyle name="Linked Cell 6" xfId="637"/>
    <cellStyle name="Linked Cell 7" xfId="638"/>
    <cellStyle name="Linked Cell 8" xfId="639"/>
    <cellStyle name="Linked Cell 9" xfId="640"/>
    <cellStyle name="Neutral" xfId="641"/>
    <cellStyle name="Neutral 10" xfId="642"/>
    <cellStyle name="Neutral 11" xfId="643"/>
    <cellStyle name="Neutral 12" xfId="644"/>
    <cellStyle name="Neutral 13" xfId="645"/>
    <cellStyle name="Neutral 2" xfId="646"/>
    <cellStyle name="Neutral 2 2" xfId="647"/>
    <cellStyle name="Neutral 2 3" xfId="648"/>
    <cellStyle name="Neutral 3" xfId="649"/>
    <cellStyle name="Neutral 4" xfId="650"/>
    <cellStyle name="Neutral 5" xfId="651"/>
    <cellStyle name="Neutral 6" xfId="652"/>
    <cellStyle name="Neutral 7" xfId="653"/>
    <cellStyle name="Neutral 8" xfId="654"/>
    <cellStyle name="Neutral 9" xfId="655"/>
    <cellStyle name="Normal 10" xfId="656"/>
    <cellStyle name="Normal 10 2" xfId="657"/>
    <cellStyle name="Normal 10 2 2" xfId="658"/>
    <cellStyle name="Normal 10 2 2 2" xfId="659"/>
    <cellStyle name="Normal 10 2 3" xfId="660"/>
    <cellStyle name="Normal 10 2 4" xfId="661"/>
    <cellStyle name="Normal 10 2_BS - Variance Sept 2010-Final" xfId="662"/>
    <cellStyle name="Normal 10 3" xfId="663"/>
    <cellStyle name="Normal 10 3 2" xfId="664"/>
    <cellStyle name="Normal 10 3 3" xfId="665"/>
    <cellStyle name="Normal 10 3 4" xfId="666"/>
    <cellStyle name="Normal 10 4" xfId="667"/>
    <cellStyle name="Normal 10 5" xfId="668"/>
    <cellStyle name="Normal 10 6" xfId="669"/>
    <cellStyle name="Normal 10 6 2" xfId="670"/>
    <cellStyle name="Normal 10_BS - Variance Sept 2010-Final" xfId="671"/>
    <cellStyle name="Normal 11" xfId="672"/>
    <cellStyle name="Normal 11 2" xfId="673"/>
    <cellStyle name="Normal 11 2 2" xfId="674"/>
    <cellStyle name="Normal 11 2 2 2" xfId="675"/>
    <cellStyle name="Normal 11_BS - Variance Sept 2010-Final" xfId="676"/>
    <cellStyle name="Normal 12" xfId="677"/>
    <cellStyle name="Normal 12 2" xfId="678"/>
    <cellStyle name="Normal 13" xfId="679"/>
    <cellStyle name="Normal 13 2" xfId="680"/>
    <cellStyle name="Normal 13 2 2" xfId="681"/>
    <cellStyle name="Normal 13 2 2 2" xfId="682"/>
    <cellStyle name="Normal 13 2 2 2 2" xfId="683"/>
    <cellStyle name="Normal 13_BS - Variance Sept 2010-Final" xfId="684"/>
    <cellStyle name="Normal 14" xfId="685"/>
    <cellStyle name="Normal 15" xfId="686"/>
    <cellStyle name="Normal 15 2" xfId="687"/>
    <cellStyle name="Normal 15 2 2" xfId="688"/>
    <cellStyle name="Normal 15 2_BS - Variance Sept 2010-Final" xfId="689"/>
    <cellStyle name="Normal 15 3" xfId="690"/>
    <cellStyle name="Normal 15_15-16-17 dec 2008" xfId="691"/>
    <cellStyle name="Normal 16" xfId="692"/>
    <cellStyle name="Normal 17" xfId="693"/>
    <cellStyle name="Normal 18" xfId="694"/>
    <cellStyle name="Normal 19" xfId="695"/>
    <cellStyle name="Normal 2" xfId="696"/>
    <cellStyle name="Normal 2 10" xfId="697"/>
    <cellStyle name="Normal 2 11" xfId="698"/>
    <cellStyle name="Normal 2 12" xfId="699"/>
    <cellStyle name="Normal 2 13" xfId="700"/>
    <cellStyle name="Normal 2 14" xfId="701"/>
    <cellStyle name="Normal 2 15" xfId="702"/>
    <cellStyle name="Normal 2 16" xfId="703"/>
    <cellStyle name="Normal 2 17" xfId="704"/>
    <cellStyle name="Normal 2 18" xfId="705"/>
    <cellStyle name="Normal 2 19" xfId="706"/>
    <cellStyle name="Normal 2 2" xfId="707"/>
    <cellStyle name="Normal 2 2 2" xfId="708"/>
    <cellStyle name="Normal 2 2_Book1" xfId="709"/>
    <cellStyle name="Normal 2 20" xfId="710"/>
    <cellStyle name="Normal 2 23" xfId="711"/>
    <cellStyle name="Normal 2 26" xfId="712"/>
    <cellStyle name="Normal 2 29" xfId="713"/>
    <cellStyle name="Normal 2 3" xfId="714"/>
    <cellStyle name="Normal 2 3 2" xfId="715"/>
    <cellStyle name="Normal 2 32" xfId="716"/>
    <cellStyle name="Normal 2 35" xfId="717"/>
    <cellStyle name="Normal 2 37" xfId="718"/>
    <cellStyle name="Normal 2 4" xfId="719"/>
    <cellStyle name="Normal 2 4 2" xfId="720"/>
    <cellStyle name="Normal 2 4 2 2" xfId="721"/>
    <cellStyle name="Normal 2 4 2 2 2" xfId="722"/>
    <cellStyle name="Normal 2 4 2 2 3" xfId="723"/>
    <cellStyle name="Normal 2 4 2 2_BS - Variance Sept 2010-Final" xfId="724"/>
    <cellStyle name="Normal 2 4 2_BS - Variance Sept 2010-Final" xfId="725"/>
    <cellStyle name="Normal 2 4 3" xfId="726"/>
    <cellStyle name="Normal 2 4 3 2" xfId="727"/>
    <cellStyle name="Normal 2 4 3 2 2" xfId="728"/>
    <cellStyle name="Normal 2 4 3 2 2 2" xfId="729"/>
    <cellStyle name="Normal 2 4 3 3" xfId="730"/>
    <cellStyle name="Normal 2 4 3 4" xfId="731"/>
    <cellStyle name="Normal 2 4 3 4 2" xfId="732"/>
    <cellStyle name="Normal 2 4 3_BS - Variance Sept 2010-Final" xfId="733"/>
    <cellStyle name="Normal 2 4 4" xfId="734"/>
    <cellStyle name="Normal 2 4 4 2" xfId="735"/>
    <cellStyle name="Normal 2 4 4 2 2" xfId="736"/>
    <cellStyle name="Normal 2 4 4_BS - Variance Sept 2010-Final" xfId="737"/>
    <cellStyle name="Normal 2 4 5" xfId="738"/>
    <cellStyle name="Normal 2 4_ADDITIONAL INFORMATION 11-12_Final_180412" xfId="739"/>
    <cellStyle name="Normal 2 40" xfId="740"/>
    <cellStyle name="Normal 2 42" xfId="741"/>
    <cellStyle name="Normal 2 45" xfId="742"/>
    <cellStyle name="Normal 2 47" xfId="743"/>
    <cellStyle name="Normal 2 48" xfId="744"/>
    <cellStyle name="Normal 2 5" xfId="745"/>
    <cellStyle name="Normal 2 5 2" xfId="746"/>
    <cellStyle name="Normal 2 5_BS - Variance Sept 2010-Final" xfId="747"/>
    <cellStyle name="Normal 2 52" xfId="748"/>
    <cellStyle name="Normal 2 54" xfId="749"/>
    <cellStyle name="Normal 2 58" xfId="750"/>
    <cellStyle name="Normal 2 6" xfId="751"/>
    <cellStyle name="Normal 2 61" xfId="752"/>
    <cellStyle name="Normal 2 64" xfId="753"/>
    <cellStyle name="Normal 2 65" xfId="754"/>
    <cellStyle name="Normal 2 66" xfId="755"/>
    <cellStyle name="Normal 2 67" xfId="756"/>
    <cellStyle name="Normal 2 68" xfId="757"/>
    <cellStyle name="Normal 2 7" xfId="758"/>
    <cellStyle name="Normal 2 70" xfId="759"/>
    <cellStyle name="Normal 2 73" xfId="760"/>
    <cellStyle name="Normal 2 76" xfId="761"/>
    <cellStyle name="Normal 2 79" xfId="762"/>
    <cellStyle name="Normal 2 8" xfId="763"/>
    <cellStyle name="Normal 2 82" xfId="764"/>
    <cellStyle name="Normal 2 84" xfId="765"/>
    <cellStyle name="Normal 2 86" xfId="766"/>
    <cellStyle name="Normal 2 88" xfId="767"/>
    <cellStyle name="Normal 2 9" xfId="768"/>
    <cellStyle name="Normal 2 9 2" xfId="769"/>
    <cellStyle name="Normal 2 9_Book1" xfId="770"/>
    <cellStyle name="Normal 2_15-16-17 dec 2008" xfId="771"/>
    <cellStyle name="Normal 20" xfId="772"/>
    <cellStyle name="Normal 21" xfId="773"/>
    <cellStyle name="Normal 21 2" xfId="774"/>
    <cellStyle name="Normal 22" xfId="775"/>
    <cellStyle name="Normal 22 2" xfId="776"/>
    <cellStyle name="Normal 23" xfId="777"/>
    <cellStyle name="Normal 23 2" xfId="778"/>
    <cellStyle name="Normal 24" xfId="779"/>
    <cellStyle name="Normal 25" xfId="780"/>
    <cellStyle name="Normal 26" xfId="781"/>
    <cellStyle name="Normal 27" xfId="782"/>
    <cellStyle name="Normal 28" xfId="783"/>
    <cellStyle name="Normal 29" xfId="784"/>
    <cellStyle name="Normal 3" xfId="785"/>
    <cellStyle name="Normal 3 10" xfId="786"/>
    <cellStyle name="Normal 3 11" xfId="787"/>
    <cellStyle name="Normal 3 12" xfId="788"/>
    <cellStyle name="Normal 3 13" xfId="789"/>
    <cellStyle name="Normal 3 14" xfId="790"/>
    <cellStyle name="Normal 3 15" xfId="791"/>
    <cellStyle name="Normal 3 16" xfId="792"/>
    <cellStyle name="Normal 3 2" xfId="793"/>
    <cellStyle name="Normal 3 2 2" xfId="794"/>
    <cellStyle name="Normal 3 2_BS - Variance Sept 2010-Final" xfId="795"/>
    <cellStyle name="Normal 3 3" xfId="796"/>
    <cellStyle name="Normal 3 4" xfId="797"/>
    <cellStyle name="Normal 3 5" xfId="798"/>
    <cellStyle name="Normal 3 6" xfId="799"/>
    <cellStyle name="Normal 3 7" xfId="800"/>
    <cellStyle name="Normal 3 8" xfId="801"/>
    <cellStyle name="Normal 3 9" xfId="802"/>
    <cellStyle name="Normal 3_~4935832" xfId="803"/>
    <cellStyle name="Normal 30" xfId="804"/>
    <cellStyle name="Normal 31" xfId="805"/>
    <cellStyle name="Normal 32" xfId="806"/>
    <cellStyle name="Normal 33" xfId="807"/>
    <cellStyle name="Normal 33 2" xfId="808"/>
    <cellStyle name="Normal 34" xfId="809"/>
    <cellStyle name="Normal 35" xfId="810"/>
    <cellStyle name="Normal 35 2" xfId="811"/>
    <cellStyle name="Normal 35 3" xfId="812"/>
    <cellStyle name="Normal 36" xfId="813"/>
    <cellStyle name="Normal 37" xfId="814"/>
    <cellStyle name="Normal 38" xfId="815"/>
    <cellStyle name="Normal 39" xfId="816"/>
    <cellStyle name="Normal 4" xfId="817"/>
    <cellStyle name="Normal 4 2" xfId="818"/>
    <cellStyle name="Normal 4 3" xfId="819"/>
    <cellStyle name="Normal 4 4" xfId="820"/>
    <cellStyle name="Normal 4_Cash Flow Statement" xfId="821"/>
    <cellStyle name="Normal 40" xfId="822"/>
    <cellStyle name="Normal 41" xfId="823"/>
    <cellStyle name="Normal 42" xfId="824"/>
    <cellStyle name="Normal 43" xfId="825"/>
    <cellStyle name="Normal 44" xfId="826"/>
    <cellStyle name="Normal 45" xfId="827"/>
    <cellStyle name="Normal 46" xfId="828"/>
    <cellStyle name="Normal 47" xfId="829"/>
    <cellStyle name="Normal 48" xfId="830"/>
    <cellStyle name="Normal 49" xfId="831"/>
    <cellStyle name="Normal 5" xfId="832"/>
    <cellStyle name="Normal 5 2" xfId="833"/>
    <cellStyle name="Normal 5 2 2" xfId="834"/>
    <cellStyle name="Normal 5 2 2 2" xfId="835"/>
    <cellStyle name="Normal 5 2 2 2 2" xfId="836"/>
    <cellStyle name="Normal 5 2 2 2 3" xfId="837"/>
    <cellStyle name="Normal 5 2 2 2 3 2" xfId="838"/>
    <cellStyle name="Normal 5 2 2 2_BS - Variance Sept 2010-Final" xfId="839"/>
    <cellStyle name="Normal 5 2 2 3" xfId="840"/>
    <cellStyle name="Normal 5 2 2 3 2" xfId="841"/>
    <cellStyle name="Normal 5 2 2_BS - Variance Sept 2010-Final" xfId="842"/>
    <cellStyle name="Normal 5 2_BS - Variance Sept 2010-Final" xfId="843"/>
    <cellStyle name="Normal 5 3" xfId="844"/>
    <cellStyle name="Normal 5 4" xfId="845"/>
    <cellStyle name="Normal 5 4 2" xfId="846"/>
    <cellStyle name="Normal 5_Corp Schedules to be mailed" xfId="847"/>
    <cellStyle name="Normal 50" xfId="848"/>
    <cellStyle name="Normal 51" xfId="849"/>
    <cellStyle name="Normal 52" xfId="850"/>
    <cellStyle name="Normal 53" xfId="851"/>
    <cellStyle name="Normal 54" xfId="852"/>
    <cellStyle name="Normal 55" xfId="853"/>
    <cellStyle name="Normal 56" xfId="854"/>
    <cellStyle name="Normal 57" xfId="855"/>
    <cellStyle name="Normal 58" xfId="856"/>
    <cellStyle name="Normal 59" xfId="857"/>
    <cellStyle name="Normal 6" xfId="858"/>
    <cellStyle name="Normal 6 2" xfId="859"/>
    <cellStyle name="Normal 6 4" xfId="860"/>
    <cellStyle name="Normal 6_Additional Info_ Dipankar Maity31.03.2012" xfId="861"/>
    <cellStyle name="Normal 60" xfId="862"/>
    <cellStyle name="Normal 61" xfId="863"/>
    <cellStyle name="Normal 62" xfId="864"/>
    <cellStyle name="Normal 63" xfId="865"/>
    <cellStyle name="Normal 64" xfId="866"/>
    <cellStyle name="Normal 65" xfId="867"/>
    <cellStyle name="Normal 66" xfId="868"/>
    <cellStyle name="Normal 67" xfId="869"/>
    <cellStyle name="Normal 68" xfId="870"/>
    <cellStyle name="Normal 69" xfId="871"/>
    <cellStyle name="Normal 7" xfId="872"/>
    <cellStyle name="Normal 7 2" xfId="873"/>
    <cellStyle name="Normal 7 5" xfId="874"/>
    <cellStyle name="Normal 7_Cash Flow Statement" xfId="875"/>
    <cellStyle name="Normal 70" xfId="876"/>
    <cellStyle name="Normal 71" xfId="877"/>
    <cellStyle name="Normal 72" xfId="878"/>
    <cellStyle name="Normal 73" xfId="879"/>
    <cellStyle name="Normal 74" xfId="880"/>
    <cellStyle name="Normal 75" xfId="881"/>
    <cellStyle name="Normal 76" xfId="882"/>
    <cellStyle name="Normal 77" xfId="883"/>
    <cellStyle name="Normal 78" xfId="884"/>
    <cellStyle name="Normal 79" xfId="885"/>
    <cellStyle name="Normal 8" xfId="886"/>
    <cellStyle name="Normal 8 2" xfId="887"/>
    <cellStyle name="Normal 80" xfId="888"/>
    <cellStyle name="Normal 81" xfId="889"/>
    <cellStyle name="Normal 82" xfId="890"/>
    <cellStyle name="Normal 83" xfId="891"/>
    <cellStyle name="Normal 84" xfId="892"/>
    <cellStyle name="Normal 85" xfId="893"/>
    <cellStyle name="Normal 86" xfId="894"/>
    <cellStyle name="Normal 87" xfId="895"/>
    <cellStyle name="Normal 88" xfId="896"/>
    <cellStyle name="Normal 89" xfId="897"/>
    <cellStyle name="Normal 9" xfId="898"/>
    <cellStyle name="Normal 99" xfId="899"/>
    <cellStyle name="Normal_SEGMENT DIVWISE - SEGMENTWISE" xfId="900"/>
    <cellStyle name="Note" xfId="901"/>
    <cellStyle name="Note 10" xfId="902"/>
    <cellStyle name="Note 11" xfId="903"/>
    <cellStyle name="Note 12" xfId="904"/>
    <cellStyle name="Note 13" xfId="905"/>
    <cellStyle name="Note 2" xfId="906"/>
    <cellStyle name="Note 2 10" xfId="907"/>
    <cellStyle name="Note 2 11" xfId="908"/>
    <cellStyle name="Note 2 12" xfId="909"/>
    <cellStyle name="Note 2 13" xfId="910"/>
    <cellStyle name="Note 2 14" xfId="911"/>
    <cellStyle name="Note 2 2" xfId="912"/>
    <cellStyle name="Note 2 2 2" xfId="913"/>
    <cellStyle name="Note 2 2 2 2" xfId="914"/>
    <cellStyle name="Note 2 2 2 3" xfId="915"/>
    <cellStyle name="Note 2 2 2_Additional Info_ Dipankar Maity31.03.2012" xfId="916"/>
    <cellStyle name="Note 2 2 3" xfId="917"/>
    <cellStyle name="Note 2 2_Additional Info_ Dipankar Maity31.03.2012" xfId="918"/>
    <cellStyle name="Note 2 3" xfId="919"/>
    <cellStyle name="Note 2 4" xfId="920"/>
    <cellStyle name="Note 2 5" xfId="921"/>
    <cellStyle name="Note 2 6" xfId="922"/>
    <cellStyle name="Note 2 7" xfId="923"/>
    <cellStyle name="Note 2 8" xfId="924"/>
    <cellStyle name="Note 2 9" xfId="925"/>
    <cellStyle name="Note 2_Additional Info_ Dipankar Maity31.03.2012" xfId="926"/>
    <cellStyle name="Note 3" xfId="927"/>
    <cellStyle name="Note 4" xfId="928"/>
    <cellStyle name="Note 5" xfId="929"/>
    <cellStyle name="Note 6" xfId="930"/>
    <cellStyle name="Note 7" xfId="931"/>
    <cellStyle name="Note 8" xfId="932"/>
    <cellStyle name="Note 9" xfId="933"/>
    <cellStyle name="Output" xfId="934"/>
    <cellStyle name="Output 10" xfId="935"/>
    <cellStyle name="Output 11" xfId="936"/>
    <cellStyle name="Output 12" xfId="937"/>
    <cellStyle name="Output 13" xfId="938"/>
    <cellStyle name="Output 2" xfId="939"/>
    <cellStyle name="Output 2 2" xfId="940"/>
    <cellStyle name="Output 2 3" xfId="941"/>
    <cellStyle name="Output 2_Additional Info_ Dipankar Maity31.03.2012" xfId="942"/>
    <cellStyle name="Output 3" xfId="943"/>
    <cellStyle name="Output 4" xfId="944"/>
    <cellStyle name="Output 5" xfId="945"/>
    <cellStyle name="Output 6" xfId="946"/>
    <cellStyle name="Output 7" xfId="947"/>
    <cellStyle name="Output 8" xfId="948"/>
    <cellStyle name="Output 9" xfId="949"/>
    <cellStyle name="Output Amounts" xfId="950"/>
    <cellStyle name="Output Line Items" xfId="951"/>
    <cellStyle name="Percent" xfId="952"/>
    <cellStyle name="Percent 10" xfId="953"/>
    <cellStyle name="Percent 11" xfId="954"/>
    <cellStyle name="Percent 2" xfId="955"/>
    <cellStyle name="Percent 2 2" xfId="956"/>
    <cellStyle name="Percent 2 2 2" xfId="957"/>
    <cellStyle name="Percent 2 2 3" xfId="958"/>
    <cellStyle name="Percent 2 3" xfId="959"/>
    <cellStyle name="Percent 2 4" xfId="960"/>
    <cellStyle name="Percent 2 5" xfId="961"/>
    <cellStyle name="Percent 3" xfId="962"/>
    <cellStyle name="Percent 4" xfId="963"/>
    <cellStyle name="Percent 5" xfId="964"/>
    <cellStyle name="Percent 6" xfId="965"/>
    <cellStyle name="Percent 7" xfId="966"/>
    <cellStyle name="Percent 8" xfId="967"/>
    <cellStyle name="Percent 9" xfId="968"/>
    <cellStyle name="SAPBEXaggData" xfId="969"/>
    <cellStyle name="SAPBEXaggDataEmph" xfId="970"/>
    <cellStyle name="SAPBEXaggItem" xfId="971"/>
    <cellStyle name="SAPBEXaggItemX" xfId="972"/>
    <cellStyle name="SAPBEXchaText" xfId="973"/>
    <cellStyle name="SAPBEXexcBad7" xfId="974"/>
    <cellStyle name="SAPBEXexcBad8" xfId="975"/>
    <cellStyle name="SAPBEXexcBad9" xfId="976"/>
    <cellStyle name="SAPBEXexcCritical4" xfId="977"/>
    <cellStyle name="SAPBEXexcCritical5" xfId="978"/>
    <cellStyle name="SAPBEXexcCritical6" xfId="979"/>
    <cellStyle name="SAPBEXexcGood1" xfId="980"/>
    <cellStyle name="SAPBEXexcGood2" xfId="981"/>
    <cellStyle name="SAPBEXexcGood3" xfId="982"/>
    <cellStyle name="SAPBEXfilterDrill" xfId="983"/>
    <cellStyle name="SAPBEXfilterItem" xfId="984"/>
    <cellStyle name="SAPBEXfilterText" xfId="985"/>
    <cellStyle name="SAPBEXformats" xfId="986"/>
    <cellStyle name="SAPBEXheaderItem" xfId="987"/>
    <cellStyle name="SAPBEXheaderText" xfId="988"/>
    <cellStyle name="SAPBEXHLevel0" xfId="989"/>
    <cellStyle name="SAPBEXHLevel0X" xfId="990"/>
    <cellStyle name="SAPBEXHLevel1" xfId="991"/>
    <cellStyle name="SAPBEXHLevel1X" xfId="992"/>
    <cellStyle name="SAPBEXHLevel2" xfId="993"/>
    <cellStyle name="SAPBEXHLevel2X" xfId="994"/>
    <cellStyle name="SAPBEXHLevel3" xfId="995"/>
    <cellStyle name="SAPBEXHLevel3X" xfId="996"/>
    <cellStyle name="SAPBEXresData" xfId="997"/>
    <cellStyle name="SAPBEXresDataEmph" xfId="998"/>
    <cellStyle name="SAPBEXresItem" xfId="999"/>
    <cellStyle name="SAPBEXresItemX" xfId="1000"/>
    <cellStyle name="SAPBEXstdData" xfId="1001"/>
    <cellStyle name="SAPBEXstdDataEmph" xfId="1002"/>
    <cellStyle name="SAPBEXstdItem" xfId="1003"/>
    <cellStyle name="SAPBEXstdItemX" xfId="1004"/>
    <cellStyle name="SAPBEXtitle" xfId="1005"/>
    <cellStyle name="SAPBEXundefined" xfId="1006"/>
    <cellStyle name="Style 1" xfId="1007"/>
    <cellStyle name="Style 1 2" xfId="1008"/>
    <cellStyle name="Style 1 2 2" xfId="1009"/>
    <cellStyle name="Style 1 3" xfId="1010"/>
    <cellStyle name="Style 1 4" xfId="1011"/>
    <cellStyle name="Style 1_Additional Schedule" xfId="1012"/>
    <cellStyle name="Title" xfId="1013"/>
    <cellStyle name="Title 10" xfId="1014"/>
    <cellStyle name="Title 11" xfId="1015"/>
    <cellStyle name="Title 12" xfId="1016"/>
    <cellStyle name="Title 13" xfId="1017"/>
    <cellStyle name="Title 2" xfId="1018"/>
    <cellStyle name="Title 2 2" xfId="1019"/>
    <cellStyle name="Title 3" xfId="1020"/>
    <cellStyle name="Title 4" xfId="1021"/>
    <cellStyle name="Title 5" xfId="1022"/>
    <cellStyle name="Title 6" xfId="1023"/>
    <cellStyle name="Title 7" xfId="1024"/>
    <cellStyle name="Title 8" xfId="1025"/>
    <cellStyle name="Title 9" xfId="1026"/>
    <cellStyle name="Total" xfId="1027"/>
    <cellStyle name="Total 10" xfId="1028"/>
    <cellStyle name="Total 11" xfId="1029"/>
    <cellStyle name="Total 12" xfId="1030"/>
    <cellStyle name="Total 13" xfId="1031"/>
    <cellStyle name="Total 2" xfId="1032"/>
    <cellStyle name="Total 2 2" xfId="1033"/>
    <cellStyle name="Total 2 3" xfId="1034"/>
    <cellStyle name="Total 2_Additional Info_ Dipankar Maity31.03.2012" xfId="1035"/>
    <cellStyle name="Total 3" xfId="1036"/>
    <cellStyle name="Total 4" xfId="1037"/>
    <cellStyle name="Total 5" xfId="1038"/>
    <cellStyle name="Total 6" xfId="1039"/>
    <cellStyle name="Total 7" xfId="1040"/>
    <cellStyle name="Total 8" xfId="1041"/>
    <cellStyle name="Total 9" xfId="1042"/>
    <cellStyle name="Warning Text" xfId="1043"/>
    <cellStyle name="Warning Text 10" xfId="1044"/>
    <cellStyle name="Warning Text 11" xfId="1045"/>
    <cellStyle name="Warning Text 12" xfId="1046"/>
    <cellStyle name="Warning Text 13" xfId="1047"/>
    <cellStyle name="Warning Text 2" xfId="1048"/>
    <cellStyle name="Warning Text 2 2" xfId="1049"/>
    <cellStyle name="Warning Text 2 3" xfId="1050"/>
    <cellStyle name="Warning Text 2_Additional Info_ Dipankar Maity31.03.2012" xfId="1051"/>
    <cellStyle name="Warning Text 3" xfId="1052"/>
    <cellStyle name="Warning Text 4" xfId="1053"/>
    <cellStyle name="Warning Text 5" xfId="1054"/>
    <cellStyle name="Warning Text 6" xfId="1055"/>
    <cellStyle name="Warning Text 7" xfId="1056"/>
    <cellStyle name="Warning Text 8" xfId="1057"/>
    <cellStyle name="Warning Text 9" xfId="10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xdr:row>
      <xdr:rowOff>57150</xdr:rowOff>
    </xdr:from>
    <xdr:to>
      <xdr:col>7</xdr:col>
      <xdr:colOff>676275</xdr:colOff>
      <xdr:row>4</xdr:row>
      <xdr:rowOff>228600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6467475" y="314325"/>
          <a:ext cx="9334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xdr:row>
      <xdr:rowOff>57150</xdr:rowOff>
    </xdr:from>
    <xdr:to>
      <xdr:col>8</xdr:col>
      <xdr:colOff>28575</xdr:colOff>
      <xdr:row>4</xdr:row>
      <xdr:rowOff>133350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6915150" y="314325"/>
          <a:ext cx="8667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xdr:row>
      <xdr:rowOff>57150</xdr:rowOff>
    </xdr:from>
    <xdr:to>
      <xdr:col>7</xdr:col>
      <xdr:colOff>676275</xdr:colOff>
      <xdr:row>4</xdr:row>
      <xdr:rowOff>228600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7210425" y="314325"/>
          <a:ext cx="933450"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ecember%202008%20Closing\Schedules\INFO%20TO%20CORP\Format_extradetai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cember%202008%20Closing\Schedules\INFO%20TO%20CORP\Format_extradetai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V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mited%20Review3-December\Dec%2019\Group\CFS%20-%20Dec%202019\Consolidated%20Financial%20Statements%20CF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nual%20Closing\Annual%20Closing-2020\Group\Publication\Publication%20-%20December%202019%20-%20SF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imited%20Review1-June\June%2020\Group\CFS%20-%20June%202020\Consolidated%20Financial%20Statements%20CF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imited%20Review1-June\June%2020\Group\CFS%20-%20June%202020\Segment%20-%20with%20Technico%20as%20Agri%20in%20HFM\Jun%202020\Segment%20Top%20sheetCFS%20201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imited%20Review3-December\Dec%2019\Group\CFS%20-%20Dec%202019\Segment%20-%20with%20Technico%20as%20Agri%20in%20HFM\Dec%202019\Segment%20Top%20sheetCF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
      <sheetName val="Variance Analysis_BS"/>
      <sheetName val="Details_variance_BS"/>
      <sheetName val="Top  P&amp;L"/>
      <sheetName val="Sales"/>
      <sheetName val="Purchase RM"/>
      <sheetName val="Purch Spares"/>
      <sheetName val="Conv Chrgs"/>
      <sheetName val="ED-B2"/>
      <sheetName val="ED-ATC"/>
      <sheetName val="ED-HDC"/>
      <sheetName val="ED-CONS"/>
      <sheetName val="Salaries wages bonus"/>
      <sheetName val="Workmen &amp; Staffwelfare"/>
      <sheetName val="Contbn to PF"/>
      <sheetName val="cssp"/>
      <sheetName val="Power"/>
      <sheetName val="Rent"/>
      <sheetName val="Rates and taxes"/>
      <sheetName val="Insurance"/>
      <sheetName val="Rep to Mach"/>
      <sheetName val="Rep to Bldg, others"/>
      <sheetName val="Outward Freight"/>
      <sheetName val="Advtg &amp; Sales Prom"/>
      <sheetName val="Travel"/>
      <sheetName val="Bank chgs"/>
      <sheetName val="EDP"/>
      <sheetName val="Postage, tele, telex"/>
      <sheetName val="Training"/>
      <sheetName val="MISC exp"/>
      <sheetName val="Legal exp"/>
      <sheetName val="List of Schedules"/>
      <sheetName val="MBL1_TB_JUNE06"/>
      <sheetName val="tb_june06"/>
      <sheetName val="AC_JUN06"/>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8a"/>
      <sheetName val="18b"/>
      <sheetName val="18c"/>
      <sheetName val="18d"/>
      <sheetName val="18e"/>
      <sheetName val="19"/>
      <sheetName val="19a"/>
      <sheetName val="19b"/>
      <sheetName val="19c"/>
      <sheetName val="20"/>
      <sheetName val="20a"/>
      <sheetName val="21"/>
      <sheetName val="22"/>
      <sheetName val="23"/>
      <sheetName val="24"/>
      <sheetName val="25"/>
      <sheetName val="26"/>
      <sheetName val="27"/>
      <sheetName val="28"/>
      <sheetName val="29"/>
      <sheetName val="30"/>
      <sheetName val="31"/>
      <sheetName val="32"/>
      <sheetName val="33"/>
      <sheetName val="33a"/>
      <sheetName val="34"/>
      <sheetName val="35"/>
      <sheetName val="36"/>
      <sheetName val="37"/>
      <sheetName val="38"/>
      <sheetName val="39"/>
      <sheetName val="40"/>
      <sheetName val="40a"/>
      <sheetName val="40b"/>
      <sheetName val="41"/>
      <sheetName val="42"/>
      <sheetName val="43"/>
      <sheetName val="44"/>
      <sheetName val="45"/>
      <sheetName val="46"/>
      <sheetName val="47"/>
      <sheetName val="48"/>
      <sheetName val="49"/>
      <sheetName val="50"/>
      <sheetName val="51"/>
      <sheetName val="52"/>
      <sheetName val="53"/>
      <sheetName val="54"/>
      <sheetName val="55"/>
      <sheetName val="56"/>
      <sheetName val="57&amp;58"/>
      <sheetName val="59"/>
      <sheetName val="59a"/>
      <sheetName val="60"/>
      <sheetName val="60a"/>
      <sheetName val="61"/>
      <sheetName val="62"/>
      <sheetName val="64"/>
      <sheetName val="66"/>
      <sheetName val="67"/>
      <sheetName val="67A"/>
      <sheetName val="2000"/>
    </sheetNames>
    <sheetDataSet>
      <sheetData sheetId="0">
        <row r="253">
          <cell r="B253">
            <v>1000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OCE all rows"/>
      <sheetName val="Balance Sheet"/>
      <sheetName val="Statement of P&amp;L"/>
      <sheetName val="12 Other Equity exc MI"/>
      <sheetName val="SOCE"/>
      <sheetName val="Investment Property "/>
      <sheetName val="3 Loans "/>
      <sheetName val="4 OFA "/>
      <sheetName val="5 Other Assets "/>
      <sheetName val="6 Inventories "/>
      <sheetName val="8 Trade Receivable "/>
      <sheetName val="9 Cash &amp; Cash Eq "/>
      <sheetName val="10 Other Bank Balances "/>
      <sheetName val="13 Long Term Borrowings"/>
      <sheetName val="14 Other Financial Liabilities"/>
      <sheetName val="1 Note on OCI Reco"/>
      <sheetName val="15 Provisions"/>
      <sheetName val="16 Deferred Tax"/>
      <sheetName val="16B Deferred Tax Mvt"/>
      <sheetName val="17 Other Liabilities"/>
      <sheetName val="18 Short Term Borrowings"/>
      <sheetName val="19 Revenue from Opr"/>
      <sheetName val="Chng inven, Purch SIT, mat"/>
      <sheetName val="20 Other Income"/>
      <sheetName val="21 Employee Benefit Expense"/>
      <sheetName val="22 Finance Costs"/>
      <sheetName val="23 Other Expenses"/>
      <sheetName val="24 Current and Def Tax P&amp;L"/>
      <sheetName val="BS IGAAP to IND AS"/>
      <sheetName val="SPL IGAAP to IND AS"/>
      <sheetName val="Part I Reco of TCI"/>
      <sheetName val="Part II Reco of Equity"/>
      <sheetName val="Part III Reco of Cash Flow"/>
      <sheetName val="Disc. on Net Assets"/>
      <sheetName val="First time adoption note(final)"/>
      <sheetName val="29 Discontinued Operations"/>
      <sheetName val="Assets Held For Sale"/>
      <sheetName val="Group Investments Discl"/>
      <sheetName val="Business Combination"/>
      <sheetName val="Sheet2"/>
    </sheetNames>
    <sheetDataSet>
      <sheetData sheetId="2">
        <row r="55">
          <cell r="EU55">
            <v>75070.29000000001</v>
          </cell>
          <cell r="EW55">
            <v>68083.91</v>
          </cell>
        </row>
        <row r="84">
          <cell r="EU84">
            <v>2320.7599999999998</v>
          </cell>
          <cell r="EW84">
            <v>2424.5</v>
          </cell>
        </row>
        <row r="95">
          <cell r="EU95">
            <v>10238.949999999999</v>
          </cell>
          <cell r="EW95">
            <v>10145.189999999999</v>
          </cell>
        </row>
      </sheetData>
      <sheetData sheetId="3">
        <row r="10">
          <cell r="BO10">
            <v>1930.13</v>
          </cell>
          <cell r="BP10">
            <v>1483.68</v>
          </cell>
        </row>
        <row r="15">
          <cell r="BO15">
            <v>9987.51</v>
          </cell>
          <cell r="BP15">
            <v>10002.04</v>
          </cell>
        </row>
        <row r="16">
          <cell r="BO16">
            <v>3246.02</v>
          </cell>
          <cell r="BP16">
            <v>2894.69</v>
          </cell>
        </row>
        <row r="17">
          <cell r="BO17">
            <v>76.17</v>
          </cell>
          <cell r="BP17">
            <v>-43.46</v>
          </cell>
        </row>
        <row r="18">
          <cell r="BO18">
            <v>1210.94</v>
          </cell>
          <cell r="BP18">
            <v>1086.39</v>
          </cell>
        </row>
        <row r="19">
          <cell r="BO19">
            <v>3200.03</v>
          </cell>
          <cell r="BP19">
            <v>3047.23</v>
          </cell>
        </row>
        <row r="20">
          <cell r="BO20">
            <v>40</v>
          </cell>
          <cell r="BP20">
            <v>35.79</v>
          </cell>
        </row>
        <row r="21">
          <cell r="BO21">
            <v>1231.68</v>
          </cell>
          <cell r="BP21">
            <v>1025.83</v>
          </cell>
        </row>
        <row r="22">
          <cell r="BO22">
            <v>6348.35</v>
          </cell>
          <cell r="BP22">
            <v>6088.92</v>
          </cell>
        </row>
        <row r="28">
          <cell r="BO28">
            <v>0.52</v>
          </cell>
          <cell r="BP28">
            <v>2.99</v>
          </cell>
        </row>
        <row r="29">
          <cell r="BO29">
            <v>7.44</v>
          </cell>
          <cell r="BP29">
            <v>4.87</v>
          </cell>
        </row>
        <row r="32">
          <cell r="BO32">
            <v>-132.11</v>
          </cell>
        </row>
        <row r="35">
          <cell r="BO35">
            <v>3893.26</v>
          </cell>
          <cell r="BP35">
            <v>4539.81</v>
          </cell>
        </row>
        <row r="36">
          <cell r="BO36">
            <v>-268.48</v>
          </cell>
          <cell r="BP36">
            <v>224.97</v>
          </cell>
        </row>
        <row r="45">
          <cell r="BO45">
            <v>0</v>
          </cell>
          <cell r="BP45">
            <v>0</v>
          </cell>
        </row>
        <row r="46">
          <cell r="BO46">
            <v>-48.01</v>
          </cell>
          <cell r="BP46">
            <v>-9.23</v>
          </cell>
        </row>
        <row r="47">
          <cell r="BO47">
            <v>-613.25</v>
          </cell>
          <cell r="BP47">
            <v>348.99</v>
          </cell>
        </row>
        <row r="48">
          <cell r="BO48">
            <v>-6.95</v>
          </cell>
          <cell r="BP48">
            <v>-3.97</v>
          </cell>
        </row>
        <row r="50">
          <cell r="BO50">
            <v>-5.07</v>
          </cell>
          <cell r="BP50">
            <v>-6.25</v>
          </cell>
        </row>
        <row r="52">
          <cell r="BO52">
            <v>-5.24</v>
          </cell>
          <cell r="BP52">
            <v>-4.15</v>
          </cell>
        </row>
        <row r="55">
          <cell r="BO55">
            <v>9.31</v>
          </cell>
          <cell r="BP55">
            <v>-95.4</v>
          </cell>
        </row>
        <row r="56">
          <cell r="BO56">
            <v>0</v>
          </cell>
          <cell r="BP56">
            <v>0</v>
          </cell>
        </row>
        <row r="57">
          <cell r="BO57">
            <v>0</v>
          </cell>
          <cell r="BP57">
            <v>0</v>
          </cell>
        </row>
        <row r="58">
          <cell r="BO58">
            <v>-6.82</v>
          </cell>
          <cell r="BP58">
            <v>-14.96</v>
          </cell>
        </row>
        <row r="59">
          <cell r="BO59">
            <v>0</v>
          </cell>
          <cell r="BP59">
            <v>0</v>
          </cell>
        </row>
        <row r="60">
          <cell r="BO60">
            <v>0</v>
          </cell>
          <cell r="BP60">
            <v>0</v>
          </cell>
        </row>
        <row r="61">
          <cell r="BO61">
            <v>-2.39</v>
          </cell>
          <cell r="BP61">
            <v>-5.23</v>
          </cell>
        </row>
        <row r="69">
          <cell r="BO69">
            <v>11456.98</v>
          </cell>
          <cell r="BP69">
            <v>9057.22</v>
          </cell>
        </row>
        <row r="70">
          <cell r="BO70">
            <v>216.34</v>
          </cell>
          <cell r="BP70">
            <v>182.04</v>
          </cell>
        </row>
        <row r="74">
          <cell r="BO74">
            <v>10794.11</v>
          </cell>
          <cell r="BP74">
            <v>9286.99</v>
          </cell>
        </row>
        <row r="75">
          <cell r="BO75">
            <v>216.05</v>
          </cell>
          <cell r="BP75">
            <v>180.83</v>
          </cell>
        </row>
      </sheetData>
      <sheetData sheetId="22">
        <row r="12">
          <cell r="BM12">
            <v>38512.05</v>
          </cell>
          <cell r="BN12">
            <v>36270.34</v>
          </cell>
        </row>
        <row r="13">
          <cell r="BM13">
            <v>320.78</v>
          </cell>
          <cell r="BN13">
            <v>379.58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BI PL"/>
      <sheetName val="Segment"/>
      <sheetName val="Segment Notes"/>
      <sheetName val="Newspaper"/>
    </sheetNames>
    <sheetDataSet>
      <sheetData sheetId="0">
        <row r="44">
          <cell r="H44">
            <v>3777.709999999998</v>
          </cell>
          <cell r="I44">
            <v>3637.010000000003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OCE all rows"/>
      <sheetName val="Balance Sheet"/>
      <sheetName val="Statement of P&amp;L"/>
      <sheetName val="12 Other Equity exc MI"/>
      <sheetName val="SOCE"/>
      <sheetName val="Investment Property "/>
      <sheetName val="3 Loans "/>
      <sheetName val="4 OFA "/>
      <sheetName val="5 Other Assets "/>
      <sheetName val="6 Inventories "/>
      <sheetName val="8 Trade Receivable "/>
      <sheetName val="9 Cash &amp; Cash Eq "/>
      <sheetName val="10 Other Bank Balances "/>
      <sheetName val="13 Long Term Borrowings"/>
      <sheetName val="14 Other Financial Liabilities"/>
      <sheetName val="1 Note on OCI Reco"/>
      <sheetName val="15 Provisions"/>
      <sheetName val="16 Deferred Tax"/>
      <sheetName val="16B Deferred Tax Mvt"/>
      <sheetName val="17 Other Liabilities"/>
      <sheetName val="18 Short Term Borrowings"/>
      <sheetName val="19 Revenue from Opr"/>
      <sheetName val="Chng inven, Purch SIT, mat"/>
      <sheetName val="20 Other Income"/>
      <sheetName val="21 Employee Benefit Expense"/>
      <sheetName val="22 Finance Costs"/>
      <sheetName val="23 Other Expenses"/>
      <sheetName val="24 Current and Def Tax P&amp;L"/>
      <sheetName val="BS IGAAP to IND AS"/>
      <sheetName val="SPL IGAAP to IND AS"/>
      <sheetName val="Part I Reco of TCI"/>
      <sheetName val="Part II Reco of Equity"/>
      <sheetName val="Part III Reco of Cash Flow"/>
      <sheetName val="Disc. on Net Assets"/>
      <sheetName val="First time adoption note(final)"/>
      <sheetName val="29 Discontinued Operations"/>
      <sheetName val="Assets Held For Sale"/>
      <sheetName val="Group Investments Discl"/>
      <sheetName val="Business Combination"/>
      <sheetName val="Sheet3"/>
    </sheetNames>
    <sheetDataSet>
      <sheetData sheetId="2">
        <row r="55">
          <cell r="EU55">
            <v>81744.26999999999</v>
          </cell>
        </row>
        <row r="66">
          <cell r="EV66">
            <v>1225.84</v>
          </cell>
        </row>
        <row r="84">
          <cell r="EU84">
            <v>2200.6</v>
          </cell>
        </row>
        <row r="95">
          <cell r="EU95">
            <v>11279.350000000002</v>
          </cell>
        </row>
      </sheetData>
      <sheetData sheetId="3">
        <row r="10">
          <cell r="BO10">
            <v>925.13</v>
          </cell>
        </row>
        <row r="15">
          <cell r="BO15">
            <v>3086.56</v>
          </cell>
        </row>
        <row r="16">
          <cell r="BO16">
            <v>1646.11</v>
          </cell>
        </row>
        <row r="17">
          <cell r="BO17">
            <v>-737.21</v>
          </cell>
        </row>
        <row r="18">
          <cell r="BO18">
            <v>704.39</v>
          </cell>
        </row>
        <row r="19">
          <cell r="BO19">
            <v>1104.75</v>
          </cell>
        </row>
        <row r="20">
          <cell r="BO20">
            <v>15.82</v>
          </cell>
        </row>
        <row r="21">
          <cell r="BO21">
            <v>418.99</v>
          </cell>
        </row>
        <row r="22">
          <cell r="BO22">
            <v>1728.3</v>
          </cell>
        </row>
        <row r="28">
          <cell r="BO28">
            <v>-7.87</v>
          </cell>
        </row>
        <row r="29">
          <cell r="BO29">
            <v>3.53</v>
          </cell>
        </row>
        <row r="32">
          <cell r="BO32">
            <v>0</v>
          </cell>
        </row>
        <row r="35">
          <cell r="BO35">
            <v>854.33</v>
          </cell>
        </row>
        <row r="36">
          <cell r="BO36">
            <v>14.48</v>
          </cell>
        </row>
        <row r="46">
          <cell r="BO46">
            <v>-9</v>
          </cell>
        </row>
        <row r="47">
          <cell r="BO47">
            <v>-8.89</v>
          </cell>
        </row>
        <row r="48">
          <cell r="BO48">
            <v>1.44</v>
          </cell>
        </row>
        <row r="50">
          <cell r="BO50">
            <v>-0.34</v>
          </cell>
        </row>
        <row r="52">
          <cell r="BO52">
            <v>-0.97</v>
          </cell>
        </row>
        <row r="55">
          <cell r="BO55">
            <v>18.12</v>
          </cell>
        </row>
        <row r="58">
          <cell r="BO58">
            <v>14.87</v>
          </cell>
        </row>
        <row r="61">
          <cell r="BO61">
            <v>3.74</v>
          </cell>
        </row>
        <row r="69">
          <cell r="BO69">
            <v>2510.98</v>
          </cell>
        </row>
        <row r="70">
          <cell r="BO70">
            <v>51.73</v>
          </cell>
        </row>
        <row r="74">
          <cell r="BO74">
            <v>2524.41</v>
          </cell>
        </row>
        <row r="75">
          <cell r="BO75">
            <v>51.73</v>
          </cell>
        </row>
      </sheetData>
      <sheetData sheetId="22">
        <row r="12">
          <cell r="BJ12">
            <v>104264298117.79848</v>
          </cell>
        </row>
        <row r="13">
          <cell r="BJ13">
            <v>520288201.23943645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p Sheet (2)"/>
      <sheetName val="Sheet3 (2)"/>
      <sheetName val="net rev det"/>
      <sheetName val="Top Sheet optn 1"/>
      <sheetName val="Top Sheet"/>
      <sheetName val="Top Sheet (ED)"/>
      <sheetName val="Top Sheet (ED) (2)"/>
      <sheetName val="Top Sheet (Final)"/>
      <sheetName val="RCL Seg Adj 2015"/>
      <sheetName val="RCL Seg Adj 2016"/>
      <sheetName val="RCL 2020 -21 q1 "/>
      <sheetName val="RCL 2019-20 Q1"/>
      <sheetName val="Segment Revenue"/>
      <sheetName val="Segment Revenue-Cigar"/>
      <sheetName val="Rev-FMCGothers"/>
      <sheetName val="Rev-Hotels"/>
      <sheetName val="Rev-Others"/>
      <sheetName val="Profitun-allocated"/>
      <sheetName val="Rev-Agri"/>
      <sheetName val="Segment Result"/>
      <sheetName val="Result-Cigar"/>
      <sheetName val="FMCG-Others"/>
      <sheetName val="Hotels"/>
      <sheetName val="Others"/>
      <sheetName val="Unallocated"/>
      <sheetName val="Agri"/>
      <sheetName val="Check master"/>
      <sheetName val="Agri Results"/>
      <sheetName val="Tax Exp and Profit asso"/>
      <sheetName val="Sheet1"/>
      <sheetName val="Sheet2"/>
      <sheetName val="Unallocated Inc Exp varianc Qtr"/>
      <sheetName val="OI"/>
      <sheetName val="Inter seg sales "/>
      <sheetName val="SNPL Check"/>
      <sheetName val="goodwil ITC FFC"/>
    </sheetNames>
    <sheetDataSet>
      <sheetData sheetId="7">
        <row r="10">
          <cell r="F10">
            <v>4330.05</v>
          </cell>
        </row>
        <row r="11">
          <cell r="F11">
            <v>3378.84</v>
          </cell>
        </row>
        <row r="13">
          <cell r="F13">
            <v>24.919999999999998</v>
          </cell>
        </row>
        <row r="14">
          <cell r="F14">
            <v>3764.5600000000004</v>
          </cell>
        </row>
        <row r="15">
          <cell r="F15">
            <v>1026.44</v>
          </cell>
        </row>
        <row r="16">
          <cell r="F16">
            <v>556.68</v>
          </cell>
        </row>
        <row r="18">
          <cell r="F18">
            <v>-2655.07</v>
          </cell>
        </row>
        <row r="23">
          <cell r="F23">
            <v>2535.24</v>
          </cell>
        </row>
        <row r="24">
          <cell r="F24">
            <v>129.06</v>
          </cell>
        </row>
        <row r="26">
          <cell r="F26">
            <v>-257.39</v>
          </cell>
        </row>
        <row r="27">
          <cell r="F27">
            <v>178.66</v>
          </cell>
        </row>
        <row r="28">
          <cell r="F28">
            <v>160.11</v>
          </cell>
        </row>
        <row r="29">
          <cell r="F29">
            <v>115.46</v>
          </cell>
        </row>
        <row r="31">
          <cell r="F31">
            <v>-21.71</v>
          </cell>
        </row>
        <row r="34">
          <cell r="F34">
            <v>280.67</v>
          </cell>
        </row>
        <row r="37">
          <cell r="F37">
            <v>15.82</v>
          </cell>
        </row>
        <row r="40">
          <cell r="F40">
            <v>892.9433561347187</v>
          </cell>
        </row>
        <row r="54">
          <cell r="D54">
            <v>7219.47</v>
          </cell>
          <cell r="F54">
            <v>4929.25</v>
          </cell>
        </row>
        <row r="55">
          <cell r="D55">
            <v>10325.06</v>
          </cell>
          <cell r="F55">
            <v>2546.21</v>
          </cell>
        </row>
        <row r="57">
          <cell r="D57">
            <v>7531.4273204</v>
          </cell>
          <cell r="F57">
            <v>781.01</v>
          </cell>
        </row>
        <row r="58">
          <cell r="D58">
            <v>4611.2547066</v>
          </cell>
          <cell r="F58">
            <v>1078.5</v>
          </cell>
        </row>
        <row r="59">
          <cell r="D59">
            <v>7057.2</v>
          </cell>
          <cell r="F59">
            <v>930.03</v>
          </cell>
        </row>
        <row r="60">
          <cell r="D60">
            <v>1602.3898</v>
          </cell>
          <cell r="F60">
            <v>389.79</v>
          </cell>
        </row>
        <row r="62">
          <cell r="D62">
            <v>43397.468172999994</v>
          </cell>
          <cell r="F62">
            <v>2825.1600000000017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p Sheet (2)"/>
      <sheetName val="Sheet3 (2)"/>
      <sheetName val="net rev det"/>
      <sheetName val="Top Sheet optn 1"/>
      <sheetName val="Top Sheet"/>
      <sheetName val="Top Sheet (ED)"/>
      <sheetName val="Top Sheet (ED) (2)"/>
      <sheetName val="Top Sheet (Final)"/>
      <sheetName val="RCL Seg Adj 2015"/>
      <sheetName val="RCL Seg Adj 2016"/>
      <sheetName val="RCL 2019-20 Q3"/>
      <sheetName val="Segment Revenue"/>
      <sheetName val="Segment Revenue-Cigar"/>
      <sheetName val="Rev-FMCGothers"/>
      <sheetName val="Rev-Hotels"/>
      <sheetName val="Rev-Others"/>
      <sheetName val="Profitun-allocated"/>
      <sheetName val="Rev-Agri"/>
      <sheetName val="Segment Result"/>
      <sheetName val="Result-Cigar"/>
      <sheetName val="FMCG-Others"/>
      <sheetName val="Hotels"/>
      <sheetName val="Others"/>
      <sheetName val="Unallocated"/>
      <sheetName val="Agri"/>
      <sheetName val="Check master"/>
      <sheetName val="Agri Results"/>
      <sheetName val="Tax Exp and Profit asso"/>
      <sheetName val="Sheet1"/>
      <sheetName val="Sheet2"/>
      <sheetName val="Unallocated Inc Exp varianc Qtr"/>
      <sheetName val="OI"/>
      <sheetName val="Inter seg sales "/>
      <sheetName val="SNPL Check"/>
      <sheetName val="goodwil ITC FFC"/>
    </sheetNames>
    <sheetDataSet>
      <sheetData sheetId="7">
        <row r="10">
          <cell r="F10">
            <v>17928.69</v>
          </cell>
          <cell r="J10">
            <v>16863.77</v>
          </cell>
        </row>
        <row r="11">
          <cell r="F11">
            <v>9684.74</v>
          </cell>
          <cell r="J11">
            <v>9253.494</v>
          </cell>
        </row>
        <row r="13">
          <cell r="F13">
            <v>1431.6799999999998</v>
          </cell>
          <cell r="J13">
            <v>1216.5500000000002</v>
          </cell>
        </row>
        <row r="14">
          <cell r="F14">
            <v>8554.86</v>
          </cell>
          <cell r="J14">
            <v>7454.360000000001</v>
          </cell>
        </row>
        <row r="15">
          <cell r="F15">
            <v>4648.31</v>
          </cell>
          <cell r="J15">
            <v>4322.8</v>
          </cell>
        </row>
        <row r="16">
          <cell r="F16">
            <v>1627.09</v>
          </cell>
          <cell r="J16">
            <v>1475.116</v>
          </cell>
        </row>
        <row r="18">
          <cell r="F18">
            <v>-5363.32</v>
          </cell>
          <cell r="J18">
            <v>-4315.75</v>
          </cell>
        </row>
        <row r="23">
          <cell r="F23">
            <v>12188.58</v>
          </cell>
          <cell r="J23">
            <v>11329.13</v>
          </cell>
        </row>
        <row r="24">
          <cell r="F24">
            <v>280.57</v>
          </cell>
          <cell r="J24">
            <v>194.42</v>
          </cell>
        </row>
        <row r="26">
          <cell r="F26">
            <v>115.73</v>
          </cell>
          <cell r="J26">
            <v>98.91</v>
          </cell>
        </row>
        <row r="27">
          <cell r="F27">
            <v>702.69</v>
          </cell>
          <cell r="J27">
            <v>648.78</v>
          </cell>
        </row>
        <row r="28">
          <cell r="F28">
            <v>1019.62</v>
          </cell>
          <cell r="J28">
            <v>938.7</v>
          </cell>
        </row>
        <row r="29">
          <cell r="F29">
            <v>218.25</v>
          </cell>
          <cell r="J29">
            <v>145.01</v>
          </cell>
        </row>
        <row r="31">
          <cell r="F31">
            <v>-112.71</v>
          </cell>
          <cell r="J31">
            <v>-113.25</v>
          </cell>
        </row>
        <row r="34">
          <cell r="F34">
            <v>695.38</v>
          </cell>
          <cell r="J34">
            <v>696</v>
          </cell>
        </row>
        <row r="37">
          <cell r="F37">
            <v>40</v>
          </cell>
          <cell r="J37">
            <v>35.79</v>
          </cell>
        </row>
        <row r="40">
          <cell r="F40">
            <v>1744.9038202816778</v>
          </cell>
          <cell r="J40">
            <v>1486.272445265534</v>
          </cell>
        </row>
        <row r="54">
          <cell r="D54">
            <v>8594.5</v>
          </cell>
          <cell r="F54">
            <v>4686.26</v>
          </cell>
          <cell r="H54">
            <v>8929.27</v>
          </cell>
          <cell r="J54">
            <v>4898.27</v>
          </cell>
        </row>
        <row r="55">
          <cell r="D55">
            <v>9153.51</v>
          </cell>
          <cell r="F55">
            <v>2194.47</v>
          </cell>
          <cell r="H55">
            <v>8363.06</v>
          </cell>
          <cell r="J55">
            <v>2103.26</v>
          </cell>
        </row>
        <row r="57">
          <cell r="D57">
            <v>8040.8973204</v>
          </cell>
          <cell r="F57">
            <v>936.26</v>
          </cell>
          <cell r="H57">
            <v>7092.8573204</v>
          </cell>
          <cell r="J57">
            <v>662.24</v>
          </cell>
        </row>
        <row r="58">
          <cell r="D58">
            <v>4096.0247066</v>
          </cell>
          <cell r="F58">
            <v>662.8</v>
          </cell>
          <cell r="H58">
            <v>3843.1847066</v>
          </cell>
          <cell r="J58">
            <v>744.42</v>
          </cell>
        </row>
        <row r="59">
          <cell r="D59">
            <v>6925.15</v>
          </cell>
          <cell r="F59">
            <v>795.65</v>
          </cell>
          <cell r="H59">
            <v>6933.23</v>
          </cell>
          <cell r="J59">
            <v>804.34</v>
          </cell>
        </row>
        <row r="60">
          <cell r="D60">
            <v>1019.1197999999999</v>
          </cell>
          <cell r="F60">
            <v>342.49</v>
          </cell>
          <cell r="H60">
            <v>987.8997999999999</v>
          </cell>
          <cell r="J60">
            <v>317.74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view="pageBreakPreview" zoomScale="50" zoomScaleNormal="70" zoomScaleSheetLayoutView="50" zoomScalePageLayoutView="0" workbookViewId="0" topLeftCell="A54">
      <selection activeCell="C70" sqref="C70:K70"/>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42.57421875" style="287" customWidth="1"/>
    <col min="7" max="7" width="5.8515625" style="287" bestFit="1" customWidth="1"/>
    <col min="8" max="8" width="21.7109375" style="287" customWidth="1"/>
    <col min="9" max="9" width="25.57421875" style="287" customWidth="1"/>
    <col min="10" max="10" width="23.7109375" style="299" customWidth="1"/>
    <col min="11" max="11" width="22.140625" style="299" customWidth="1"/>
    <col min="12" max="12" width="9.140625" style="287" customWidth="1"/>
    <col min="13" max="13" width="15.28125" style="287" bestFit="1" customWidth="1"/>
    <col min="14" max="14" width="9.140625" style="287" customWidth="1"/>
    <col min="15" max="15" width="15.140625" style="287" customWidth="1"/>
    <col min="16" max="16" width="8.421875" style="287" customWidth="1"/>
    <col min="17" max="16384" width="9.140625" style="287" customWidth="1"/>
  </cols>
  <sheetData>
    <row r="1" spans="3:11" ht="20.25">
      <c r="C1" s="283"/>
      <c r="D1" s="284"/>
      <c r="E1" s="283"/>
      <c r="F1" s="283"/>
      <c r="G1" s="285"/>
      <c r="H1" s="285"/>
      <c r="I1" s="285"/>
      <c r="J1" s="286"/>
      <c r="K1" s="286"/>
    </row>
    <row r="2" spans="3:11" ht="20.25">
      <c r="C2" s="183"/>
      <c r="D2" s="183"/>
      <c r="E2" s="183"/>
      <c r="F2" s="183"/>
      <c r="G2" s="183"/>
      <c r="H2" s="183"/>
      <c r="I2" s="183"/>
      <c r="J2" s="183"/>
      <c r="K2" s="183"/>
    </row>
    <row r="3" spans="3:11" ht="20.25">
      <c r="C3" s="183"/>
      <c r="D3" s="183"/>
      <c r="E3" s="183"/>
      <c r="F3" s="183"/>
      <c r="G3" s="183"/>
      <c r="H3" s="183"/>
      <c r="I3" s="183"/>
      <c r="J3" s="183"/>
      <c r="K3" s="183"/>
    </row>
    <row r="4" spans="3:11" ht="20.25">
      <c r="C4" s="183"/>
      <c r="D4" s="183"/>
      <c r="E4" s="183"/>
      <c r="F4" s="183"/>
      <c r="G4" s="183"/>
      <c r="H4" s="183"/>
      <c r="I4" s="183"/>
      <c r="J4" s="183"/>
      <c r="K4" s="183"/>
    </row>
    <row r="5" spans="3:11" ht="20.25">
      <c r="C5" s="183"/>
      <c r="D5" s="183"/>
      <c r="E5" s="183"/>
      <c r="F5" s="183"/>
      <c r="G5" s="183"/>
      <c r="H5" s="183"/>
      <c r="I5" s="183"/>
      <c r="J5" s="183"/>
      <c r="K5" s="183"/>
    </row>
    <row r="6" spans="3:11" ht="20.25">
      <c r="C6" s="505" t="s">
        <v>131</v>
      </c>
      <c r="D6" s="505"/>
      <c r="E6" s="505"/>
      <c r="F6" s="505"/>
      <c r="G6" s="505"/>
      <c r="H6" s="505"/>
      <c r="I6" s="505"/>
      <c r="J6" s="505"/>
      <c r="K6" s="505"/>
    </row>
    <row r="7" spans="3:11" ht="20.25">
      <c r="C7" s="184" t="s">
        <v>220</v>
      </c>
      <c r="D7" s="184"/>
      <c r="E7" s="184"/>
      <c r="F7" s="184"/>
      <c r="G7" s="184"/>
      <c r="H7" s="184"/>
      <c r="I7" s="184"/>
      <c r="J7" s="184"/>
      <c r="K7" s="184"/>
    </row>
    <row r="8" spans="3:11" ht="20.25">
      <c r="C8" s="210"/>
      <c r="D8" s="210"/>
      <c r="E8" s="210"/>
      <c r="F8" s="210"/>
      <c r="G8" s="210"/>
      <c r="H8" s="210"/>
      <c r="I8" s="210"/>
      <c r="J8" s="210"/>
      <c r="K8" s="290" t="s">
        <v>150</v>
      </c>
    </row>
    <row r="9" spans="3:11" ht="40.5">
      <c r="C9" s="207" t="s">
        <v>19</v>
      </c>
      <c r="D9" s="105"/>
      <c r="E9" s="105"/>
      <c r="F9" s="107"/>
      <c r="G9" s="108"/>
      <c r="H9" s="208" t="s">
        <v>67</v>
      </c>
      <c r="I9" s="244" t="s">
        <v>68</v>
      </c>
      <c r="J9" s="275" t="s">
        <v>135</v>
      </c>
      <c r="K9" s="275" t="s">
        <v>28</v>
      </c>
    </row>
    <row r="10" spans="3:11" ht="20.25">
      <c r="C10" s="106"/>
      <c r="D10" s="105"/>
      <c r="E10" s="105"/>
      <c r="F10" s="107"/>
      <c r="G10" s="108"/>
      <c r="H10" s="109" t="s">
        <v>1</v>
      </c>
      <c r="I10" s="230" t="s">
        <v>1</v>
      </c>
      <c r="J10" s="109" t="s">
        <v>1</v>
      </c>
      <c r="K10" s="110" t="s">
        <v>1</v>
      </c>
    </row>
    <row r="11" spans="3:11" ht="23.25">
      <c r="C11" s="106"/>
      <c r="D11" s="105"/>
      <c r="E11" s="105"/>
      <c r="F11" s="107"/>
      <c r="G11" s="108"/>
      <c r="H11" s="109" t="s">
        <v>219</v>
      </c>
      <c r="I11" s="109" t="s">
        <v>200</v>
      </c>
      <c r="J11" s="109" t="s">
        <v>221</v>
      </c>
      <c r="K11" s="109" t="s">
        <v>222</v>
      </c>
    </row>
    <row r="12" spans="3:11" ht="5.25" customHeight="1">
      <c r="C12" s="106"/>
      <c r="D12" s="105"/>
      <c r="E12" s="105"/>
      <c r="F12" s="107"/>
      <c r="G12" s="112"/>
      <c r="H12" s="112"/>
      <c r="I12" s="112"/>
      <c r="J12" s="113"/>
      <c r="K12" s="114"/>
    </row>
    <row r="13" spans="3:11" ht="20.25">
      <c r="C13" s="116"/>
      <c r="D13" s="117"/>
      <c r="E13" s="118"/>
      <c r="F13" s="119"/>
      <c r="G13" s="120"/>
      <c r="H13" s="121" t="s">
        <v>17</v>
      </c>
      <c r="I13" s="121" t="s">
        <v>17</v>
      </c>
      <c r="J13" s="121" t="s">
        <v>102</v>
      </c>
      <c r="K13" s="152" t="s">
        <v>102</v>
      </c>
    </row>
    <row r="14" spans="3:11" ht="20.25">
      <c r="C14" s="122"/>
      <c r="D14" s="123"/>
      <c r="E14" s="123"/>
      <c r="F14" s="123"/>
      <c r="G14" s="124"/>
      <c r="H14" s="108"/>
      <c r="I14" s="108"/>
      <c r="J14" s="125"/>
      <c r="K14" s="153"/>
    </row>
    <row r="15" spans="3:13" ht="20.25">
      <c r="C15" s="506" t="s">
        <v>119</v>
      </c>
      <c r="D15" s="507"/>
      <c r="E15" s="507"/>
      <c r="F15" s="508"/>
      <c r="G15" s="126" t="s">
        <v>124</v>
      </c>
      <c r="H15" s="263">
        <v>14176.720000000001</v>
      </c>
      <c r="I15" s="263">
        <v>10426.429811779848</v>
      </c>
      <c r="J15" s="153">
        <v>15282.939999999995</v>
      </c>
      <c r="K15" s="153">
        <v>52835.15</v>
      </c>
      <c r="M15" s="400"/>
    </row>
    <row r="16" spans="3:13" ht="20.25">
      <c r="C16" s="506" t="s">
        <v>123</v>
      </c>
      <c r="D16" s="507"/>
      <c r="E16" s="507"/>
      <c r="F16" s="508"/>
      <c r="G16" s="126" t="s">
        <v>125</v>
      </c>
      <c r="H16" s="263">
        <v>64.04</v>
      </c>
      <c r="I16" s="263">
        <v>52.028820123943646</v>
      </c>
      <c r="J16" s="153">
        <v>121.43000000000004</v>
      </c>
      <c r="K16" s="248">
        <v>319.97</v>
      </c>
      <c r="M16" s="400"/>
    </row>
    <row r="17" spans="3:13" ht="20.25">
      <c r="C17" s="506" t="s">
        <v>126</v>
      </c>
      <c r="D17" s="507"/>
      <c r="E17" s="507"/>
      <c r="F17" s="508"/>
      <c r="G17" s="126">
        <v>1</v>
      </c>
      <c r="H17" s="249">
        <v>14240.760000000002</v>
      </c>
      <c r="I17" s="250">
        <v>10478.458631903792</v>
      </c>
      <c r="J17" s="250">
        <v>15404.369999999995</v>
      </c>
      <c r="K17" s="153">
        <v>53155.12</v>
      </c>
      <c r="M17" s="400"/>
    </row>
    <row r="18" spans="3:13" ht="20.25">
      <c r="C18" s="127" t="s">
        <v>151</v>
      </c>
      <c r="D18" s="128"/>
      <c r="E18" s="123"/>
      <c r="F18" s="123"/>
      <c r="G18" s="126">
        <v>2</v>
      </c>
      <c r="H18" s="263">
        <v>447.04</v>
      </c>
      <c r="I18" s="263">
        <v>925.13</v>
      </c>
      <c r="J18" s="153">
        <v>579.4899999999998</v>
      </c>
      <c r="K18" s="153">
        <v>2632.56</v>
      </c>
      <c r="M18" s="400"/>
    </row>
    <row r="19" spans="3:13" ht="20.25">
      <c r="C19" s="127" t="s">
        <v>115</v>
      </c>
      <c r="D19" s="172"/>
      <c r="E19" s="123"/>
      <c r="F19" s="123"/>
      <c r="G19" s="129">
        <v>3</v>
      </c>
      <c r="H19" s="251">
        <v>14687.800000000003</v>
      </c>
      <c r="I19" s="248">
        <v>11403.58863190379</v>
      </c>
      <c r="J19" s="248">
        <v>15983.859999999995</v>
      </c>
      <c r="K19" s="248">
        <v>55787.68</v>
      </c>
      <c r="M19" s="400"/>
    </row>
    <row r="20" spans="3:13" ht="20.25">
      <c r="C20" s="130"/>
      <c r="D20" s="131"/>
      <c r="E20" s="132"/>
      <c r="F20" s="133"/>
      <c r="G20" s="134"/>
      <c r="H20" s="264"/>
      <c r="I20" s="264"/>
      <c r="J20" s="252"/>
      <c r="K20" s="253"/>
      <c r="M20" s="400"/>
    </row>
    <row r="21" spans="3:13" ht="20.25">
      <c r="C21" s="135" t="s">
        <v>16</v>
      </c>
      <c r="D21" s="136"/>
      <c r="E21" s="136"/>
      <c r="F21" s="136"/>
      <c r="G21" s="137"/>
      <c r="H21" s="265"/>
      <c r="I21" s="265"/>
      <c r="J21" s="125"/>
      <c r="K21" s="153"/>
      <c r="M21" s="400"/>
    </row>
    <row r="22" spans="3:13" ht="20.25">
      <c r="C22" s="138" t="s">
        <v>2</v>
      </c>
      <c r="D22" s="503" t="s">
        <v>11</v>
      </c>
      <c r="E22" s="503"/>
      <c r="F22" s="504"/>
      <c r="G22" s="126"/>
      <c r="H22" s="263">
        <v>3893.37</v>
      </c>
      <c r="I22" s="263">
        <v>3086.56</v>
      </c>
      <c r="J22" s="254">
        <v>3684.0200000000004</v>
      </c>
      <c r="K22" s="153">
        <v>13939.84</v>
      </c>
      <c r="M22" s="400"/>
    </row>
    <row r="23" spans="3:13" ht="20.25">
      <c r="C23" s="139" t="s">
        <v>3</v>
      </c>
      <c r="D23" s="128" t="s">
        <v>63</v>
      </c>
      <c r="E23" s="123"/>
      <c r="F23" s="123"/>
      <c r="G23" s="126"/>
      <c r="H23" s="263">
        <v>2324.37</v>
      </c>
      <c r="I23" s="263">
        <v>1646.11</v>
      </c>
      <c r="J23" s="254">
        <v>2442.29</v>
      </c>
      <c r="K23" s="153">
        <v>6836.87</v>
      </c>
      <c r="M23" s="400"/>
    </row>
    <row r="24" spans="3:13" ht="44.25" customHeight="1">
      <c r="C24" s="138" t="s">
        <v>4</v>
      </c>
      <c r="D24" s="507" t="s">
        <v>114</v>
      </c>
      <c r="E24" s="507"/>
      <c r="F24" s="508"/>
      <c r="G24" s="126"/>
      <c r="H24" s="144">
        <v>-410.84</v>
      </c>
      <c r="I24" s="144">
        <v>-737.21</v>
      </c>
      <c r="J24" s="270">
        <v>11.420000000000073</v>
      </c>
      <c r="K24" s="144">
        <v>-645.27</v>
      </c>
      <c r="M24" s="400"/>
    </row>
    <row r="25" spans="3:13" ht="20.25">
      <c r="C25" s="138" t="s">
        <v>5</v>
      </c>
      <c r="D25" s="507" t="s">
        <v>185</v>
      </c>
      <c r="E25" s="507"/>
      <c r="F25" s="508"/>
      <c r="G25" s="126"/>
      <c r="H25" s="263">
        <v>993.51</v>
      </c>
      <c r="I25" s="263">
        <v>704.39</v>
      </c>
      <c r="J25" s="263">
        <v>1062.1000000000004</v>
      </c>
      <c r="K25" s="263">
        <v>3882.34</v>
      </c>
      <c r="M25" s="400"/>
    </row>
    <row r="26" spans="3:13" ht="20.25">
      <c r="C26" s="139" t="s">
        <v>6</v>
      </c>
      <c r="D26" s="128" t="s">
        <v>12</v>
      </c>
      <c r="E26" s="123"/>
      <c r="F26" s="123"/>
      <c r="G26" s="126"/>
      <c r="H26" s="263">
        <v>1171.75</v>
      </c>
      <c r="I26" s="263">
        <v>1104.75</v>
      </c>
      <c r="J26" s="254">
        <v>1144.6000000000008</v>
      </c>
      <c r="K26" s="153">
        <v>4463.330000000001</v>
      </c>
      <c r="M26" s="400"/>
    </row>
    <row r="27" spans="3:13" ht="20.25">
      <c r="C27" s="139" t="s">
        <v>7</v>
      </c>
      <c r="D27" s="128" t="s">
        <v>117</v>
      </c>
      <c r="E27" s="123"/>
      <c r="F27" s="123"/>
      <c r="G27" s="126"/>
      <c r="H27" s="263">
        <v>9.34</v>
      </c>
      <c r="I27" s="263">
        <v>15.82</v>
      </c>
      <c r="J27" s="254">
        <v>2.8799999999999955</v>
      </c>
      <c r="K27" s="153">
        <v>44.58</v>
      </c>
      <c r="M27" s="400"/>
    </row>
    <row r="28" spans="3:13" ht="22.5" customHeight="1">
      <c r="C28" s="139" t="s">
        <v>74</v>
      </c>
      <c r="D28" s="128" t="s">
        <v>118</v>
      </c>
      <c r="E28" s="123"/>
      <c r="F28" s="123"/>
      <c r="G28" s="126"/>
      <c r="H28" s="263">
        <v>414.13</v>
      </c>
      <c r="I28" s="263">
        <v>418.99</v>
      </c>
      <c r="J28" s="254">
        <v>408.5060000000001</v>
      </c>
      <c r="K28" s="153">
        <v>1645.586</v>
      </c>
      <c r="M28" s="400"/>
    </row>
    <row r="29" spans="3:13" ht="21" customHeight="1">
      <c r="C29" s="139" t="s">
        <v>189</v>
      </c>
      <c r="D29" s="128" t="s">
        <v>65</v>
      </c>
      <c r="E29" s="123"/>
      <c r="F29" s="123"/>
      <c r="G29" s="126"/>
      <c r="H29" s="263">
        <v>1824.86</v>
      </c>
      <c r="I29" s="263">
        <v>1728.3</v>
      </c>
      <c r="J29" s="254">
        <v>2188.821111043002</v>
      </c>
      <c r="K29" s="153">
        <v>7675.311111043002</v>
      </c>
      <c r="M29" s="400"/>
    </row>
    <row r="30" spans="3:13" ht="20.25">
      <c r="C30" s="140" t="s">
        <v>15</v>
      </c>
      <c r="D30" s="128"/>
      <c r="E30" s="123"/>
      <c r="F30" s="123"/>
      <c r="G30" s="126">
        <v>4</v>
      </c>
      <c r="H30" s="255">
        <v>10220.49</v>
      </c>
      <c r="I30" s="255">
        <v>7967.71</v>
      </c>
      <c r="J30" s="255">
        <v>10944.637111043003</v>
      </c>
      <c r="K30" s="153">
        <v>37842.587111043</v>
      </c>
      <c r="M30" s="400"/>
    </row>
    <row r="31" spans="3:13" s="296" customFormat="1" ht="20.25">
      <c r="C31" s="164"/>
      <c r="D31" s="165"/>
      <c r="E31" s="166"/>
      <c r="F31" s="166"/>
      <c r="G31" s="167"/>
      <c r="H31" s="266"/>
      <c r="I31" s="256"/>
      <c r="J31" s="256"/>
      <c r="K31" s="475"/>
      <c r="M31" s="400"/>
    </row>
    <row r="32" spans="3:15" s="296" customFormat="1" ht="20.25">
      <c r="C32" s="493" t="s">
        <v>129</v>
      </c>
      <c r="D32" s="494"/>
      <c r="E32" s="494"/>
      <c r="F32" s="495"/>
      <c r="G32" s="229">
        <v>5</v>
      </c>
      <c r="H32" s="255">
        <v>4467.310000000003</v>
      </c>
      <c r="I32" s="255">
        <v>3435.878631903791</v>
      </c>
      <c r="J32" s="255">
        <v>5039.222888956992</v>
      </c>
      <c r="K32" s="153">
        <v>17945.092888957</v>
      </c>
      <c r="M32" s="400"/>
      <c r="O32" s="442"/>
    </row>
    <row r="33" spans="1:15" ht="20.25">
      <c r="A33" s="296"/>
      <c r="B33" s="296"/>
      <c r="C33" s="493" t="s">
        <v>199</v>
      </c>
      <c r="D33" s="494"/>
      <c r="E33" s="494"/>
      <c r="F33" s="495"/>
      <c r="G33" s="229">
        <v>6</v>
      </c>
      <c r="H33" s="270">
        <v>0</v>
      </c>
      <c r="I33" s="270">
        <v>0</v>
      </c>
      <c r="J33" s="143">
        <v>0</v>
      </c>
      <c r="K33" s="144">
        <v>0</v>
      </c>
      <c r="M33" s="400"/>
      <c r="O33" s="400"/>
    </row>
    <row r="34" spans="3:13" ht="20.25">
      <c r="C34" s="493" t="s">
        <v>218</v>
      </c>
      <c r="D34" s="494"/>
      <c r="E34" s="494"/>
      <c r="F34" s="495"/>
      <c r="G34" s="124">
        <v>7</v>
      </c>
      <c r="H34" s="263">
        <v>4467.310000000003</v>
      </c>
      <c r="I34" s="263">
        <v>3435.878631903791</v>
      </c>
      <c r="J34" s="263">
        <v>5039.222888956992</v>
      </c>
      <c r="K34" s="254">
        <v>17945.092888957</v>
      </c>
      <c r="M34" s="400"/>
    </row>
    <row r="35" spans="3:13" ht="20.25">
      <c r="C35" s="127" t="s">
        <v>216</v>
      </c>
      <c r="D35" s="128"/>
      <c r="E35" s="123"/>
      <c r="F35" s="123"/>
      <c r="G35" s="126">
        <v>8</v>
      </c>
      <c r="H35" s="263">
        <v>1123.87</v>
      </c>
      <c r="I35" s="257">
        <v>868.8100000000001</v>
      </c>
      <c r="J35" s="257">
        <v>1222.3800000000008</v>
      </c>
      <c r="K35" s="259">
        <v>4555.290000000001</v>
      </c>
      <c r="M35" s="400"/>
    </row>
    <row r="36" spans="3:13" ht="20.25">
      <c r="C36" s="138" t="s">
        <v>2</v>
      </c>
      <c r="D36" s="503" t="s">
        <v>103</v>
      </c>
      <c r="E36" s="503"/>
      <c r="F36" s="504"/>
      <c r="G36" s="126"/>
      <c r="H36" s="263">
        <v>1119.53</v>
      </c>
      <c r="I36" s="263">
        <v>854.33</v>
      </c>
      <c r="J36" s="254">
        <v>1263.1200000000008</v>
      </c>
      <c r="K36" s="153">
        <v>4463.740000000001</v>
      </c>
      <c r="M36" s="400"/>
    </row>
    <row r="37" spans="3:13" ht="25.5" customHeight="1">
      <c r="C37" s="138" t="s">
        <v>3</v>
      </c>
      <c r="D37" s="503" t="s">
        <v>104</v>
      </c>
      <c r="E37" s="503"/>
      <c r="F37" s="504"/>
      <c r="G37" s="126"/>
      <c r="H37" s="263">
        <v>4.34</v>
      </c>
      <c r="I37" s="263">
        <v>14.48</v>
      </c>
      <c r="J37" s="144">
        <v>-40.739999999999995</v>
      </c>
      <c r="K37" s="259">
        <v>91.55</v>
      </c>
      <c r="M37" s="400"/>
    </row>
    <row r="38" spans="3:15" ht="27.75" customHeight="1">
      <c r="C38" s="493" t="s">
        <v>176</v>
      </c>
      <c r="D38" s="494"/>
      <c r="E38" s="494"/>
      <c r="F38" s="495"/>
      <c r="G38" s="126">
        <v>9</v>
      </c>
      <c r="H38" s="255">
        <v>3343.4400000000032</v>
      </c>
      <c r="I38" s="255">
        <v>2567.068631903791</v>
      </c>
      <c r="J38" s="255">
        <v>3816.8428889569914</v>
      </c>
      <c r="K38" s="254">
        <v>13389.802888956998</v>
      </c>
      <c r="M38" s="400"/>
      <c r="O38" s="400"/>
    </row>
    <row r="39" spans="3:15" ht="42" customHeight="1">
      <c r="C39" s="493" t="s">
        <v>142</v>
      </c>
      <c r="D39" s="494"/>
      <c r="E39" s="494"/>
      <c r="F39" s="495"/>
      <c r="G39" s="126">
        <v>10</v>
      </c>
      <c r="H39" s="263">
        <v>0.71</v>
      </c>
      <c r="I39" s="270">
        <v>-4.34</v>
      </c>
      <c r="J39" s="254">
        <v>2.7799999999999976</v>
      </c>
      <c r="K39" s="144">
        <v>-6.920000000000002</v>
      </c>
      <c r="L39" s="289"/>
      <c r="M39" s="400"/>
      <c r="O39" s="400"/>
    </row>
    <row r="40" spans="3:13" ht="1.5" customHeight="1">
      <c r="C40" s="493"/>
      <c r="D40" s="494"/>
      <c r="E40" s="494"/>
      <c r="F40" s="495"/>
      <c r="G40" s="126"/>
      <c r="H40" s="267"/>
      <c r="I40" s="487"/>
      <c r="J40" s="486"/>
      <c r="K40" s="153"/>
      <c r="M40" s="400"/>
    </row>
    <row r="41" spans="3:13" ht="51" customHeight="1">
      <c r="C41" s="496" t="s">
        <v>177</v>
      </c>
      <c r="D41" s="490"/>
      <c r="E41" s="490"/>
      <c r="F41" s="491"/>
      <c r="G41" s="126">
        <v>11</v>
      </c>
      <c r="H41" s="263">
        <v>3344.1500000000033</v>
      </c>
      <c r="I41" s="263">
        <v>2562.7286319037908</v>
      </c>
      <c r="J41" s="125">
        <v>3819.6228889569916</v>
      </c>
      <c r="K41" s="153">
        <v>13382.882888956998</v>
      </c>
      <c r="M41" s="400"/>
    </row>
    <row r="42" spans="3:13" ht="6.75" customHeight="1" hidden="1">
      <c r="C42" s="157"/>
      <c r="D42" s="158"/>
      <c r="E42" s="158"/>
      <c r="F42" s="159"/>
      <c r="G42" s="126"/>
      <c r="H42" s="263"/>
      <c r="I42" s="267"/>
      <c r="J42" s="255"/>
      <c r="K42" s="153"/>
      <c r="M42" s="400"/>
    </row>
    <row r="43" spans="3:13" ht="20.25">
      <c r="C43" s="496" t="s">
        <v>113</v>
      </c>
      <c r="D43" s="490"/>
      <c r="E43" s="490"/>
      <c r="F43" s="491"/>
      <c r="G43" s="126">
        <v>12</v>
      </c>
      <c r="H43" s="263">
        <v>233.81999999999996</v>
      </c>
      <c r="I43" s="263">
        <v>13.430000000000001</v>
      </c>
      <c r="J43" s="272">
        <v>-36.189999999999976</v>
      </c>
      <c r="K43" s="254">
        <v>206.91</v>
      </c>
      <c r="M43" s="400"/>
    </row>
    <row r="44" spans="3:13" ht="20.25">
      <c r="C44" s="168" t="s">
        <v>105</v>
      </c>
      <c r="D44" s="490" t="s">
        <v>106</v>
      </c>
      <c r="E44" s="490"/>
      <c r="F44" s="491"/>
      <c r="G44" s="126"/>
      <c r="H44" s="263">
        <v>219.23999999999998</v>
      </c>
      <c r="I44" s="270">
        <v>-16.79</v>
      </c>
      <c r="J44" s="254">
        <v>42.23000000000002</v>
      </c>
      <c r="K44" s="254">
        <v>261.51</v>
      </c>
      <c r="M44" s="400"/>
    </row>
    <row r="45" spans="3:13" ht="47.25" customHeight="1">
      <c r="C45" s="206" t="s">
        <v>107</v>
      </c>
      <c r="D45" s="490" t="s">
        <v>108</v>
      </c>
      <c r="E45" s="490"/>
      <c r="F45" s="491"/>
      <c r="G45" s="126"/>
      <c r="H45" s="270">
        <v>-0.55</v>
      </c>
      <c r="I45" s="263">
        <v>0.97</v>
      </c>
      <c r="J45" s="473">
        <v>-1.1500000000000001</v>
      </c>
      <c r="K45" s="270">
        <v>-1.3800000000000001</v>
      </c>
      <c r="M45" s="400"/>
    </row>
    <row r="46" spans="3:13" ht="20.25">
      <c r="C46" s="168" t="s">
        <v>111</v>
      </c>
      <c r="D46" s="490" t="s">
        <v>109</v>
      </c>
      <c r="E46" s="490"/>
      <c r="F46" s="491"/>
      <c r="G46" s="126"/>
      <c r="H46" s="263">
        <v>13.21</v>
      </c>
      <c r="I46" s="263">
        <v>32.99</v>
      </c>
      <c r="J46" s="273">
        <v>-78.47</v>
      </c>
      <c r="K46" s="270">
        <v>-42.96</v>
      </c>
      <c r="M46" s="400"/>
    </row>
    <row r="47" spans="3:13" ht="50.25" customHeight="1">
      <c r="C47" s="206" t="s">
        <v>107</v>
      </c>
      <c r="D47" s="490" t="s">
        <v>110</v>
      </c>
      <c r="E47" s="490"/>
      <c r="F47" s="491"/>
      <c r="G47" s="126"/>
      <c r="H47" s="263">
        <v>1.92</v>
      </c>
      <c r="I47" s="270">
        <v>-3.74</v>
      </c>
      <c r="J47" s="263">
        <v>1.200000000000001</v>
      </c>
      <c r="K47" s="270">
        <v>-10.26</v>
      </c>
      <c r="M47" s="400"/>
    </row>
    <row r="48" spans="3:13" ht="24.75" customHeight="1">
      <c r="C48" s="493" t="s">
        <v>178</v>
      </c>
      <c r="D48" s="494"/>
      <c r="E48" s="494"/>
      <c r="F48" s="495"/>
      <c r="G48" s="126">
        <v>13</v>
      </c>
      <c r="H48" s="255">
        <v>3577.9700000000034</v>
      </c>
      <c r="I48" s="255">
        <v>2576.1586319037906</v>
      </c>
      <c r="J48" s="255">
        <v>3783.4328889569915</v>
      </c>
      <c r="K48" s="254">
        <v>13589.792888956998</v>
      </c>
      <c r="M48" s="400"/>
    </row>
    <row r="49" spans="3:13" ht="30" customHeight="1">
      <c r="C49" s="493" t="s">
        <v>148</v>
      </c>
      <c r="D49" s="494"/>
      <c r="E49" s="494"/>
      <c r="F49" s="495"/>
      <c r="G49" s="205"/>
      <c r="H49" s="268"/>
      <c r="I49" s="268"/>
      <c r="J49" s="260"/>
      <c r="K49" s="476"/>
      <c r="M49" s="400"/>
    </row>
    <row r="50" spans="3:13" ht="20.25">
      <c r="C50" s="496" t="s">
        <v>112</v>
      </c>
      <c r="D50" s="490"/>
      <c r="E50" s="490"/>
      <c r="F50" s="491"/>
      <c r="G50" s="205"/>
      <c r="H50" s="263">
        <v>3276.4800000000005</v>
      </c>
      <c r="I50" s="263">
        <v>2511</v>
      </c>
      <c r="J50" s="255">
        <v>3755.4699999999975</v>
      </c>
      <c r="K50" s="254">
        <v>13161.189999999999</v>
      </c>
      <c r="M50" s="400"/>
    </row>
    <row r="51" spans="3:13" ht="20.25">
      <c r="C51" s="496" t="s">
        <v>156</v>
      </c>
      <c r="D51" s="490"/>
      <c r="E51" s="490"/>
      <c r="F51" s="491"/>
      <c r="G51" s="205"/>
      <c r="H51" s="263">
        <v>67.67</v>
      </c>
      <c r="I51" s="263">
        <v>51.73</v>
      </c>
      <c r="J51" s="255">
        <v>64.14599999999999</v>
      </c>
      <c r="K51" s="254">
        <v>221.69</v>
      </c>
      <c r="M51" s="400"/>
    </row>
    <row r="52" spans="3:13" ht="5.25" customHeight="1">
      <c r="C52" s="157"/>
      <c r="D52" s="158"/>
      <c r="E52" s="158"/>
      <c r="F52" s="159"/>
      <c r="G52" s="205"/>
      <c r="H52" s="268"/>
      <c r="I52" s="268"/>
      <c r="J52" s="255"/>
      <c r="K52" s="254"/>
      <c r="M52" s="400"/>
    </row>
    <row r="53" spans="3:13" ht="45.75" customHeight="1">
      <c r="C53" s="496" t="s">
        <v>149</v>
      </c>
      <c r="D53" s="490"/>
      <c r="E53" s="490"/>
      <c r="F53" s="491"/>
      <c r="G53" s="205"/>
      <c r="H53" s="268"/>
      <c r="I53" s="268"/>
      <c r="J53" s="255"/>
      <c r="K53" s="254"/>
      <c r="M53" s="400"/>
    </row>
    <row r="54" spans="3:13" ht="22.5" customHeight="1">
      <c r="C54" s="496" t="s">
        <v>112</v>
      </c>
      <c r="D54" s="490"/>
      <c r="E54" s="490"/>
      <c r="F54" s="491"/>
      <c r="G54" s="205"/>
      <c r="H54" s="263">
        <v>3510.3</v>
      </c>
      <c r="I54" s="263">
        <v>2524.43</v>
      </c>
      <c r="J54" s="255">
        <v>3718.805999999997</v>
      </c>
      <c r="K54" s="254">
        <v>13368.349999999999</v>
      </c>
      <c r="M54" s="400"/>
    </row>
    <row r="55" spans="3:15" ht="22.5" customHeight="1">
      <c r="C55" s="496" t="s">
        <v>156</v>
      </c>
      <c r="D55" s="490"/>
      <c r="E55" s="490"/>
      <c r="F55" s="491"/>
      <c r="G55" s="205"/>
      <c r="H55" s="263">
        <v>67.67</v>
      </c>
      <c r="I55" s="263">
        <v>51.73</v>
      </c>
      <c r="J55" s="255">
        <v>64.62</v>
      </c>
      <c r="K55" s="254">
        <v>221.44</v>
      </c>
      <c r="M55" s="400"/>
      <c r="O55" s="400"/>
    </row>
    <row r="56" spans="3:13" ht="10.5" customHeight="1">
      <c r="C56" s="157"/>
      <c r="D56" s="158"/>
      <c r="E56" s="158"/>
      <c r="F56" s="159"/>
      <c r="G56" s="126"/>
      <c r="H56" s="267"/>
      <c r="I56" s="267"/>
      <c r="J56" s="255"/>
      <c r="K56" s="254"/>
      <c r="M56" s="400"/>
    </row>
    <row r="57" spans="3:13" ht="20.25">
      <c r="C57" s="127" t="s">
        <v>8</v>
      </c>
      <c r="D57" s="128"/>
      <c r="E57" s="123"/>
      <c r="F57" s="141"/>
      <c r="G57" s="126">
        <v>14</v>
      </c>
      <c r="H57" s="254">
        <v>1230.88</v>
      </c>
      <c r="I57" s="263">
        <v>1229.22</v>
      </c>
      <c r="J57" s="254">
        <v>1230.8799999999999</v>
      </c>
      <c r="K57" s="254">
        <v>1230.8799999999999</v>
      </c>
      <c r="M57" s="400"/>
    </row>
    <row r="58" spans="3:11" ht="20.25">
      <c r="C58" s="142" t="s">
        <v>154</v>
      </c>
      <c r="D58" s="123"/>
      <c r="E58" s="123"/>
      <c r="F58" s="141"/>
      <c r="G58" s="126"/>
      <c r="H58" s="267"/>
      <c r="I58" s="267"/>
      <c r="J58" s="255"/>
      <c r="K58" s="254"/>
    </row>
    <row r="59" spans="3:11" ht="20.25">
      <c r="C59" s="500" t="s">
        <v>132</v>
      </c>
      <c r="D59" s="501"/>
      <c r="E59" s="501"/>
      <c r="F59" s="502"/>
      <c r="G59" s="145">
        <v>15</v>
      </c>
      <c r="H59" s="269"/>
      <c r="I59" s="269"/>
      <c r="J59" s="261"/>
      <c r="K59" s="262">
        <v>59116.46</v>
      </c>
    </row>
    <row r="60" spans="3:11" ht="20.25">
      <c r="C60" s="146" t="s">
        <v>155</v>
      </c>
      <c r="D60" s="100"/>
      <c r="E60" s="100"/>
      <c r="F60" s="147"/>
      <c r="G60" s="126">
        <v>16</v>
      </c>
      <c r="H60" s="254"/>
      <c r="I60" s="254"/>
      <c r="J60" s="254"/>
      <c r="K60" s="254"/>
    </row>
    <row r="61" spans="3:11" ht="20.25">
      <c r="C61" s="148" t="s">
        <v>13</v>
      </c>
      <c r="D61" s="100" t="s">
        <v>161</v>
      </c>
      <c r="E61" s="100"/>
      <c r="F61" s="147"/>
      <c r="G61" s="126"/>
      <c r="H61" s="254">
        <v>2.6619</v>
      </c>
      <c r="I61" s="254">
        <v>2.04</v>
      </c>
      <c r="J61" s="254">
        <v>3.05</v>
      </c>
      <c r="K61" s="254">
        <v>10.7</v>
      </c>
    </row>
    <row r="62" spans="3:11" ht="20.25">
      <c r="C62" s="149" t="s">
        <v>14</v>
      </c>
      <c r="D62" s="150" t="s">
        <v>162</v>
      </c>
      <c r="E62" s="150"/>
      <c r="F62" s="151"/>
      <c r="G62" s="129"/>
      <c r="H62" s="254">
        <v>2.6613</v>
      </c>
      <c r="I62" s="254">
        <v>2.04</v>
      </c>
      <c r="J62" s="251">
        <v>3.05</v>
      </c>
      <c r="K62" s="251">
        <v>10.7</v>
      </c>
    </row>
    <row r="63" spans="2:11" ht="5.25" customHeight="1">
      <c r="B63" s="289"/>
      <c r="C63" s="300"/>
      <c r="D63" s="300"/>
      <c r="E63" s="300"/>
      <c r="F63" s="300"/>
      <c r="G63" s="300"/>
      <c r="H63" s="300"/>
      <c r="I63" s="300"/>
      <c r="J63" s="300"/>
      <c r="K63" s="300"/>
    </row>
    <row r="64" spans="2:11" ht="54" customHeight="1">
      <c r="B64" s="289"/>
      <c r="C64" s="499" t="s">
        <v>225</v>
      </c>
      <c r="D64" s="499"/>
      <c r="E64" s="499"/>
      <c r="F64" s="499"/>
      <c r="G64" s="499"/>
      <c r="H64" s="499"/>
      <c r="I64" s="499"/>
      <c r="J64" s="499"/>
      <c r="K64" s="499"/>
    </row>
    <row r="65" spans="3:12" ht="48.75" customHeight="1">
      <c r="C65" s="228">
        <v>1</v>
      </c>
      <c r="D65" s="497" t="s">
        <v>227</v>
      </c>
      <c r="E65" s="497"/>
      <c r="F65" s="497"/>
      <c r="G65" s="497"/>
      <c r="H65" s="497"/>
      <c r="I65" s="497"/>
      <c r="J65" s="497"/>
      <c r="K65" s="497"/>
      <c r="L65" s="155"/>
    </row>
    <row r="66" spans="3:12" ht="0.75" customHeight="1">
      <c r="C66" s="228"/>
      <c r="D66" s="470"/>
      <c r="E66" s="470"/>
      <c r="F66" s="470"/>
      <c r="G66" s="470"/>
      <c r="H66" s="470"/>
      <c r="I66" s="470"/>
      <c r="J66" s="470"/>
      <c r="K66" s="470"/>
      <c r="L66" s="470"/>
    </row>
    <row r="67" spans="3:12" ht="53.25" customHeight="1">
      <c r="C67" s="228">
        <v>2</v>
      </c>
      <c r="D67" s="497" t="s">
        <v>147</v>
      </c>
      <c r="E67" s="497"/>
      <c r="F67" s="497"/>
      <c r="G67" s="497"/>
      <c r="H67" s="497"/>
      <c r="I67" s="497"/>
      <c r="J67" s="497"/>
      <c r="K67" s="497"/>
      <c r="L67" s="154"/>
    </row>
    <row r="68" spans="3:12" ht="138.75" customHeight="1">
      <c r="C68" s="228">
        <v>3</v>
      </c>
      <c r="D68" s="498" t="s">
        <v>215</v>
      </c>
      <c r="E68" s="498"/>
      <c r="F68" s="498"/>
      <c r="G68" s="498"/>
      <c r="H68" s="498"/>
      <c r="I68" s="498"/>
      <c r="J68" s="498"/>
      <c r="K68" s="498"/>
      <c r="L68" s="472"/>
    </row>
    <row r="69" spans="3:12" ht="27.75" customHeight="1">
      <c r="C69" s="228">
        <v>4</v>
      </c>
      <c r="D69" s="492" t="s">
        <v>99</v>
      </c>
      <c r="E69" s="492"/>
      <c r="F69" s="492"/>
      <c r="G69" s="492"/>
      <c r="H69" s="492"/>
      <c r="I69" s="492"/>
      <c r="J69" s="492"/>
      <c r="K69" s="492"/>
      <c r="L69" s="492"/>
    </row>
    <row r="70" spans="3:12" ht="20.25">
      <c r="C70" s="489" t="s">
        <v>20</v>
      </c>
      <c r="D70" s="489"/>
      <c r="E70" s="489"/>
      <c r="F70" s="489"/>
      <c r="G70" s="489"/>
      <c r="H70" s="489"/>
      <c r="I70" s="489"/>
      <c r="J70" s="489"/>
      <c r="K70" s="489"/>
      <c r="L70" s="471"/>
    </row>
    <row r="71" spans="3:12" ht="71.25" customHeight="1">
      <c r="C71" s="492" t="s">
        <v>226</v>
      </c>
      <c r="D71" s="492"/>
      <c r="E71" s="492"/>
      <c r="F71" s="492"/>
      <c r="G71" s="492"/>
      <c r="H71" s="492"/>
      <c r="I71" s="492"/>
      <c r="J71" s="492"/>
      <c r="K71" s="492"/>
      <c r="L71" s="155"/>
    </row>
  </sheetData>
  <sheetProtection/>
  <mergeCells count="36">
    <mergeCell ref="D36:F36"/>
    <mergeCell ref="C39:F39"/>
    <mergeCell ref="C6:K6"/>
    <mergeCell ref="C15:F15"/>
    <mergeCell ref="C17:F17"/>
    <mergeCell ref="C16:F16"/>
    <mergeCell ref="C34:F34"/>
    <mergeCell ref="C32:F32"/>
    <mergeCell ref="C33:F33"/>
    <mergeCell ref="D25:F25"/>
    <mergeCell ref="D22:F22"/>
    <mergeCell ref="D24:F24"/>
    <mergeCell ref="D37:F37"/>
    <mergeCell ref="C38:F38"/>
    <mergeCell ref="C40:F40"/>
    <mergeCell ref="C50:F50"/>
    <mergeCell ref="C59:F59"/>
    <mergeCell ref="D45:F45"/>
    <mergeCell ref="D44:F44"/>
    <mergeCell ref="C55:F55"/>
    <mergeCell ref="C43:F43"/>
    <mergeCell ref="C53:F53"/>
    <mergeCell ref="C51:F51"/>
    <mergeCell ref="C41:F41"/>
    <mergeCell ref="C70:K70"/>
    <mergeCell ref="D46:F46"/>
    <mergeCell ref="C71:K71"/>
    <mergeCell ref="C48:F48"/>
    <mergeCell ref="C49:F49"/>
    <mergeCell ref="C54:F54"/>
    <mergeCell ref="D47:F47"/>
    <mergeCell ref="D69:L69"/>
    <mergeCell ref="D65:K65"/>
    <mergeCell ref="D67:K67"/>
    <mergeCell ref="D68:K68"/>
    <mergeCell ref="C64:K64"/>
  </mergeCells>
  <printOptions horizontalCentered="1"/>
  <pageMargins left="0" right="0" top="0.3937007874015748" bottom="0.2362204724409449" header="0.31496062992125984" footer="0.31496062992125984"/>
  <pageSetup fitToHeight="1" fitToWidth="1" horizontalDpi="300" verticalDpi="300" orientation="portrait" paperSize="9"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07"/>
  <sheetViews>
    <sheetView showGridLines="0" zoomScale="60" zoomScaleNormal="60" zoomScaleSheetLayoutView="40" zoomScalePageLayoutView="0" workbookViewId="0" topLeftCell="A1">
      <selection activeCell="D34" sqref="D34"/>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41.421875" style="287" customWidth="1"/>
    <col min="7" max="7" width="5.8515625" style="287" bestFit="1" customWidth="1"/>
    <col min="8" max="8" width="16.57421875" style="287" customWidth="1"/>
    <col min="9" max="9" width="23.421875" style="287" customWidth="1"/>
    <col min="10" max="11" width="17.140625" style="299" customWidth="1"/>
    <col min="12" max="12" width="16.7109375" style="299" customWidth="1"/>
    <col min="13" max="13" width="16.28125" style="299" customWidth="1"/>
    <col min="14" max="14" width="3.421875" style="299" customWidth="1"/>
    <col min="15" max="15" width="3.00390625" style="299" customWidth="1"/>
    <col min="16" max="16" width="17.00390625" style="299" customWidth="1"/>
    <col min="17" max="17" width="17.57421875" style="287" bestFit="1" customWidth="1"/>
    <col min="18" max="18" width="3.00390625" style="287" customWidth="1"/>
    <col min="19" max="19" width="16.57421875" style="287" bestFit="1" customWidth="1"/>
    <col min="20" max="16384" width="9.140625" style="287" customWidth="1"/>
  </cols>
  <sheetData>
    <row r="1" spans="3:16" ht="20.25">
      <c r="C1" s="283"/>
      <c r="D1" s="284"/>
      <c r="E1" s="283"/>
      <c r="F1" s="283"/>
      <c r="G1" s="285"/>
      <c r="H1" s="285"/>
      <c r="I1" s="285"/>
      <c r="J1" s="286"/>
      <c r="K1" s="286"/>
      <c r="L1" s="286"/>
      <c r="M1" s="286"/>
      <c r="N1" s="286"/>
      <c r="O1" s="286"/>
      <c r="P1" s="286"/>
    </row>
    <row r="2" spans="3:16" ht="20.25">
      <c r="C2" s="183"/>
      <c r="D2" s="183"/>
      <c r="E2" s="183"/>
      <c r="F2" s="183"/>
      <c r="G2" s="183"/>
      <c r="H2" s="183"/>
      <c r="I2" s="183"/>
      <c r="J2" s="183"/>
      <c r="K2" s="183"/>
      <c r="L2" s="183"/>
      <c r="M2" s="288"/>
      <c r="N2" s="183"/>
      <c r="O2" s="183"/>
      <c r="P2" s="288"/>
    </row>
    <row r="3" spans="3:16" ht="20.25">
      <c r="C3" s="183"/>
      <c r="D3" s="183"/>
      <c r="E3" s="183"/>
      <c r="F3" s="183"/>
      <c r="G3" s="183"/>
      <c r="H3" s="183"/>
      <c r="I3" s="183"/>
      <c r="J3" s="183"/>
      <c r="K3" s="183"/>
      <c r="L3" s="183"/>
      <c r="M3" s="288"/>
      <c r="N3" s="183"/>
      <c r="O3" s="183"/>
      <c r="P3" s="288"/>
    </row>
    <row r="4" spans="3:16" ht="20.25">
      <c r="C4" s="183"/>
      <c r="D4" s="183"/>
      <c r="E4" s="183"/>
      <c r="F4" s="183"/>
      <c r="G4" s="183"/>
      <c r="H4" s="183"/>
      <c r="I4" s="183"/>
      <c r="J4" s="183"/>
      <c r="K4" s="183"/>
      <c r="L4" s="183"/>
      <c r="M4" s="288"/>
      <c r="N4" s="183"/>
      <c r="O4" s="183"/>
      <c r="P4" s="288"/>
    </row>
    <row r="5" spans="3:16" ht="20.25">
      <c r="C5" s="183"/>
      <c r="D5" s="183"/>
      <c r="E5" s="183"/>
      <c r="F5" s="183"/>
      <c r="G5" s="183"/>
      <c r="H5" s="183"/>
      <c r="I5" s="183"/>
      <c r="J5" s="183"/>
      <c r="K5" s="183"/>
      <c r="L5" s="183"/>
      <c r="M5" s="288"/>
      <c r="N5" s="183"/>
      <c r="O5" s="183"/>
      <c r="P5" s="288"/>
    </row>
    <row r="6" spans="3:17" ht="20.25">
      <c r="C6" s="511" t="s">
        <v>131</v>
      </c>
      <c r="D6" s="511"/>
      <c r="E6" s="511"/>
      <c r="F6" s="511"/>
      <c r="G6" s="511"/>
      <c r="H6" s="511"/>
      <c r="I6" s="511"/>
      <c r="J6" s="511"/>
      <c r="K6" s="511"/>
      <c r="L6" s="511"/>
      <c r="M6" s="511"/>
      <c r="N6" s="220"/>
      <c r="O6" s="512"/>
      <c r="P6" s="512"/>
      <c r="Q6" s="289"/>
    </row>
    <row r="7" spans="3:17" ht="20.25">
      <c r="C7" s="184" t="s">
        <v>168</v>
      </c>
      <c r="D7" s="184"/>
      <c r="E7" s="184"/>
      <c r="F7" s="184"/>
      <c r="G7" s="184"/>
      <c r="H7" s="184"/>
      <c r="I7" s="184"/>
      <c r="J7" s="184"/>
      <c r="K7" s="184"/>
      <c r="L7" s="184"/>
      <c r="M7" s="184"/>
      <c r="N7" s="184"/>
      <c r="O7" s="513"/>
      <c r="P7" s="513"/>
      <c r="Q7" s="289"/>
    </row>
    <row r="8" spans="3:17" ht="20.25">
      <c r="C8" s="210"/>
      <c r="D8" s="210"/>
      <c r="E8" s="210"/>
      <c r="F8" s="210"/>
      <c r="G8" s="210"/>
      <c r="H8" s="210"/>
      <c r="I8" s="210"/>
      <c r="J8" s="210"/>
      <c r="K8" s="210"/>
      <c r="L8" s="210"/>
      <c r="M8" s="290" t="s">
        <v>150</v>
      </c>
      <c r="N8" s="221"/>
      <c r="O8" s="439"/>
      <c r="P8" s="439"/>
      <c r="Q8" s="289"/>
    </row>
    <row r="9" spans="3:19" ht="40.5">
      <c r="C9" s="207" t="s">
        <v>19</v>
      </c>
      <c r="D9" s="105"/>
      <c r="E9" s="105"/>
      <c r="F9" s="107"/>
      <c r="G9" s="108"/>
      <c r="H9" s="208" t="s">
        <v>67</v>
      </c>
      <c r="I9" s="244" t="s">
        <v>68</v>
      </c>
      <c r="J9" s="209" t="s">
        <v>135</v>
      </c>
      <c r="K9" s="209" t="s">
        <v>169</v>
      </c>
      <c r="L9" s="209" t="s">
        <v>169</v>
      </c>
      <c r="M9" s="209" t="s">
        <v>28</v>
      </c>
      <c r="N9" s="185"/>
      <c r="O9" s="174"/>
      <c r="P9" s="275" t="s">
        <v>134</v>
      </c>
      <c r="Q9" s="275" t="s">
        <v>134</v>
      </c>
      <c r="S9" s="275" t="s">
        <v>174</v>
      </c>
    </row>
    <row r="10" spans="3:19" ht="20.25">
      <c r="C10" s="106"/>
      <c r="D10" s="105"/>
      <c r="E10" s="105"/>
      <c r="F10" s="107"/>
      <c r="G10" s="108"/>
      <c r="H10" s="109" t="s">
        <v>1</v>
      </c>
      <c r="I10" s="230" t="s">
        <v>1</v>
      </c>
      <c r="J10" s="109" t="s">
        <v>1</v>
      </c>
      <c r="K10" s="110" t="s">
        <v>1</v>
      </c>
      <c r="L10" s="110" t="s">
        <v>1</v>
      </c>
      <c r="M10" s="111" t="s">
        <v>1</v>
      </c>
      <c r="N10" s="181"/>
      <c r="O10" s="175"/>
      <c r="P10" s="276" t="s">
        <v>1</v>
      </c>
      <c r="Q10" s="276" t="s">
        <v>1</v>
      </c>
      <c r="S10" s="111" t="s">
        <v>1</v>
      </c>
    </row>
    <row r="11" spans="3:19" ht="40.5">
      <c r="C11" s="106"/>
      <c r="D11" s="105"/>
      <c r="E11" s="105"/>
      <c r="F11" s="107"/>
      <c r="G11" s="108"/>
      <c r="H11" s="109" t="s">
        <v>166</v>
      </c>
      <c r="I11" s="411" t="s">
        <v>165</v>
      </c>
      <c r="J11" s="109" t="s">
        <v>138</v>
      </c>
      <c r="K11" s="109" t="s">
        <v>166</v>
      </c>
      <c r="L11" s="109" t="s">
        <v>165</v>
      </c>
      <c r="M11" s="109" t="s">
        <v>139</v>
      </c>
      <c r="N11" s="176"/>
      <c r="O11" s="176"/>
      <c r="P11" s="277" t="s">
        <v>133</v>
      </c>
      <c r="Q11" s="277" t="s">
        <v>138</v>
      </c>
      <c r="S11" s="109" t="s">
        <v>165</v>
      </c>
    </row>
    <row r="12" spans="3:19" ht="5.25" customHeight="1">
      <c r="C12" s="106"/>
      <c r="D12" s="105"/>
      <c r="E12" s="105"/>
      <c r="F12" s="107"/>
      <c r="G12" s="112"/>
      <c r="H12" s="112"/>
      <c r="I12" s="112"/>
      <c r="J12" s="113"/>
      <c r="K12" s="114"/>
      <c r="L12" s="114"/>
      <c r="M12" s="115"/>
      <c r="N12" s="177"/>
      <c r="O12" s="177"/>
      <c r="P12" s="114"/>
      <c r="Q12" s="114"/>
      <c r="S12" s="115"/>
    </row>
    <row r="13" spans="3:19" ht="20.25">
      <c r="C13" s="116"/>
      <c r="D13" s="117"/>
      <c r="E13" s="118"/>
      <c r="F13" s="119"/>
      <c r="G13" s="120"/>
      <c r="H13" s="121" t="s">
        <v>17</v>
      </c>
      <c r="I13" s="121" t="s">
        <v>17</v>
      </c>
      <c r="J13" s="121" t="s">
        <v>17</v>
      </c>
      <c r="K13" s="121" t="s">
        <v>17</v>
      </c>
      <c r="L13" s="121" t="s">
        <v>17</v>
      </c>
      <c r="M13" s="152" t="s">
        <v>121</v>
      </c>
      <c r="N13" s="178"/>
      <c r="O13" s="178"/>
      <c r="P13" s="278" t="s">
        <v>17</v>
      </c>
      <c r="Q13" s="278" t="s">
        <v>17</v>
      </c>
      <c r="S13" s="152" t="s">
        <v>102</v>
      </c>
    </row>
    <row r="14" spans="3:19" ht="20.25">
      <c r="C14" s="122"/>
      <c r="D14" s="123"/>
      <c r="E14" s="123"/>
      <c r="F14" s="123"/>
      <c r="G14" s="124"/>
      <c r="H14" s="108"/>
      <c r="I14" s="108"/>
      <c r="J14" s="125"/>
      <c r="K14" s="125"/>
      <c r="L14" s="125"/>
      <c r="M14" s="153"/>
      <c r="N14" s="179"/>
      <c r="O14" s="179"/>
      <c r="P14" s="279"/>
      <c r="Q14" s="279"/>
      <c r="S14" s="153"/>
    </row>
    <row r="15" spans="3:19" ht="20.25">
      <c r="C15" s="506" t="s">
        <v>119</v>
      </c>
      <c r="D15" s="507"/>
      <c r="E15" s="507"/>
      <c r="F15" s="508"/>
      <c r="G15" s="126" t="s">
        <v>124</v>
      </c>
      <c r="H15" s="263">
        <f>K15-Q15</f>
        <v>13220.300000000003</v>
      </c>
      <c r="I15" s="263">
        <f>+L15-P15</f>
        <v>12506.049999999996</v>
      </c>
      <c r="J15" s="153">
        <v>12759.44</v>
      </c>
      <c r="K15" s="153">
        <f>'[4]19 Revenue from Opr'!BM12</f>
        <v>38512.05</v>
      </c>
      <c r="L15" s="153">
        <f>'[4]19 Revenue from Opr'!BN12</f>
        <v>36270.34</v>
      </c>
      <c r="M15" s="153">
        <v>49348.43</v>
      </c>
      <c r="N15" s="102"/>
      <c r="O15" s="102"/>
      <c r="P15" s="279">
        <v>23764.29</v>
      </c>
      <c r="Q15" s="279">
        <v>25291.75</v>
      </c>
      <c r="S15" s="153">
        <v>36270.34</v>
      </c>
    </row>
    <row r="16" spans="3:19" ht="20.25">
      <c r="C16" s="506" t="s">
        <v>123</v>
      </c>
      <c r="D16" s="507"/>
      <c r="E16" s="507"/>
      <c r="F16" s="508"/>
      <c r="G16" s="126" t="s">
        <v>125</v>
      </c>
      <c r="H16" s="263">
        <f>K16-Q16</f>
        <v>87.23999999999998</v>
      </c>
      <c r="I16" s="263">
        <f>+L16-P16</f>
        <v>77.71999999999997</v>
      </c>
      <c r="J16" s="153">
        <v>107.94999999999999</v>
      </c>
      <c r="K16" s="248">
        <f>'[4]19 Revenue from Opr'!BM13</f>
        <v>320.78</v>
      </c>
      <c r="L16" s="248">
        <f>'[4]19 Revenue from Opr'!BN13</f>
        <v>379.58</v>
      </c>
      <c r="M16" s="248">
        <v>513.68</v>
      </c>
      <c r="N16" s="102"/>
      <c r="O16" s="102"/>
      <c r="P16" s="291">
        <v>301.86</v>
      </c>
      <c r="Q16" s="291">
        <v>233.54</v>
      </c>
      <c r="S16" s="248">
        <v>379.58</v>
      </c>
    </row>
    <row r="17" spans="3:19" ht="20.25">
      <c r="C17" s="506" t="s">
        <v>126</v>
      </c>
      <c r="D17" s="507"/>
      <c r="E17" s="507"/>
      <c r="F17" s="508"/>
      <c r="G17" s="126">
        <v>1</v>
      </c>
      <c r="H17" s="249">
        <f>+H15+H16</f>
        <v>13307.540000000003</v>
      </c>
      <c r="I17" s="250">
        <f>+I15+I16</f>
        <v>12583.769999999995</v>
      </c>
      <c r="J17" s="250">
        <v>12867.390000000001</v>
      </c>
      <c r="K17" s="153">
        <f>+K15+K16</f>
        <v>38832.83</v>
      </c>
      <c r="L17" s="153">
        <f>+L15+L16</f>
        <v>36649.92</v>
      </c>
      <c r="M17" s="153">
        <v>49862.11</v>
      </c>
      <c r="N17" s="102"/>
      <c r="O17" s="102"/>
      <c r="P17" s="292">
        <v>24066.15</v>
      </c>
      <c r="Q17" s="292">
        <v>25525.29</v>
      </c>
      <c r="S17" s="298">
        <v>36649.92</v>
      </c>
    </row>
    <row r="18" spans="3:19" ht="20.25">
      <c r="C18" s="127" t="s">
        <v>151</v>
      </c>
      <c r="D18" s="128"/>
      <c r="E18" s="123"/>
      <c r="F18" s="123"/>
      <c r="G18" s="126">
        <v>2</v>
      </c>
      <c r="H18" s="263">
        <f>K18-Q18</f>
        <v>652.96</v>
      </c>
      <c r="I18" s="263">
        <f>+L18-P18</f>
        <v>585.0300000000001</v>
      </c>
      <c r="J18" s="153">
        <v>629.8800000000001</v>
      </c>
      <c r="K18" s="153">
        <f>'[4]Statement of P&amp;L'!BO10</f>
        <v>1930.13</v>
      </c>
      <c r="L18" s="153">
        <f>'[4]Statement of P&amp;L'!BP10</f>
        <v>1483.68</v>
      </c>
      <c r="M18" s="153">
        <v>2173.786</v>
      </c>
      <c r="N18" s="102"/>
      <c r="O18" s="102"/>
      <c r="P18" s="292">
        <v>898.65</v>
      </c>
      <c r="Q18" s="292">
        <v>1277.17</v>
      </c>
      <c r="S18" s="298">
        <v>1483.68</v>
      </c>
    </row>
    <row r="19" spans="3:19" ht="20.25">
      <c r="C19" s="127" t="s">
        <v>115</v>
      </c>
      <c r="D19" s="172"/>
      <c r="E19" s="123"/>
      <c r="F19" s="123"/>
      <c r="G19" s="129">
        <v>3</v>
      </c>
      <c r="H19" s="251">
        <f>+H17+H18</f>
        <v>13960.500000000004</v>
      </c>
      <c r="I19" s="248">
        <f>+I17+I18</f>
        <v>13168.799999999996</v>
      </c>
      <c r="J19" s="248">
        <v>13497.27</v>
      </c>
      <c r="K19" s="248">
        <f>+K17+K18</f>
        <v>40762.96</v>
      </c>
      <c r="L19" s="248">
        <f>+L17+L18</f>
        <v>38133.6</v>
      </c>
      <c r="M19" s="248">
        <v>52035.896</v>
      </c>
      <c r="N19" s="102"/>
      <c r="O19" s="102"/>
      <c r="P19" s="293">
        <v>24964.800000000003</v>
      </c>
      <c r="Q19" s="293">
        <v>26802.46</v>
      </c>
      <c r="S19" s="415">
        <v>38133.6</v>
      </c>
    </row>
    <row r="20" spans="3:19" ht="20.25">
      <c r="C20" s="130"/>
      <c r="D20" s="131"/>
      <c r="E20" s="132"/>
      <c r="F20" s="133"/>
      <c r="G20" s="134"/>
      <c r="H20" s="264"/>
      <c r="I20" s="264"/>
      <c r="J20" s="252"/>
      <c r="K20" s="252"/>
      <c r="L20" s="252"/>
      <c r="M20" s="253"/>
      <c r="N20" s="102"/>
      <c r="O20" s="102"/>
      <c r="P20" s="294"/>
      <c r="Q20" s="294"/>
      <c r="S20" s="416"/>
    </row>
    <row r="21" spans="3:19" ht="20.25">
      <c r="C21" s="135" t="s">
        <v>16</v>
      </c>
      <c r="D21" s="136"/>
      <c r="E21" s="136"/>
      <c r="F21" s="136"/>
      <c r="G21" s="137"/>
      <c r="H21" s="265"/>
      <c r="I21" s="265"/>
      <c r="J21" s="125"/>
      <c r="K21" s="125"/>
      <c r="L21" s="125"/>
      <c r="M21" s="153"/>
      <c r="N21" s="102"/>
      <c r="O21" s="102"/>
      <c r="P21" s="292"/>
      <c r="Q21" s="292"/>
      <c r="S21" s="298"/>
    </row>
    <row r="22" spans="3:19" ht="20.25">
      <c r="C22" s="138" t="s">
        <v>2</v>
      </c>
      <c r="D22" s="503" t="s">
        <v>11</v>
      </c>
      <c r="E22" s="503"/>
      <c r="F22" s="504"/>
      <c r="G22" s="126"/>
      <c r="H22" s="263">
        <f aca="true" t="shared" si="0" ref="H22:H28">K22-Q22</f>
        <v>3401.0300000000007</v>
      </c>
      <c r="I22" s="263">
        <f aca="true" t="shared" si="1" ref="I22:I28">+L22-P22</f>
        <v>3468.8100000000013</v>
      </c>
      <c r="J22" s="254">
        <v>3461.4699999999993</v>
      </c>
      <c r="K22" s="153">
        <f>'[4]Statement of P&amp;L'!BO15</f>
        <v>9987.51</v>
      </c>
      <c r="L22" s="153">
        <f>'[4]Statement of P&amp;L'!BP15</f>
        <v>10002.04</v>
      </c>
      <c r="M22" s="153">
        <v>13403.005</v>
      </c>
      <c r="N22" s="102"/>
      <c r="O22" s="102"/>
      <c r="P22" s="292">
        <v>6533.23</v>
      </c>
      <c r="Q22" s="292">
        <v>6586.48</v>
      </c>
      <c r="S22" s="298">
        <v>10002.04</v>
      </c>
    </row>
    <row r="23" spans="3:19" ht="20.25">
      <c r="C23" s="139" t="s">
        <v>3</v>
      </c>
      <c r="D23" s="128" t="s">
        <v>63</v>
      </c>
      <c r="E23" s="123"/>
      <c r="F23" s="123"/>
      <c r="G23" s="126"/>
      <c r="H23" s="263">
        <f t="shared" si="0"/>
        <v>728.8800000000001</v>
      </c>
      <c r="I23" s="263">
        <f t="shared" si="1"/>
        <v>816</v>
      </c>
      <c r="J23" s="254">
        <v>720.7399999999998</v>
      </c>
      <c r="K23" s="153">
        <f>'[4]Statement of P&amp;L'!BO16</f>
        <v>3246.02</v>
      </c>
      <c r="L23" s="153">
        <f>'[4]Statement of P&amp;L'!BP16</f>
        <v>2894.69</v>
      </c>
      <c r="M23" s="153">
        <v>4220.51</v>
      </c>
      <c r="N23" s="102"/>
      <c r="O23" s="102"/>
      <c r="P23" s="292">
        <v>2078.69</v>
      </c>
      <c r="Q23" s="292">
        <v>2517.14</v>
      </c>
      <c r="S23" s="298">
        <v>2894.69</v>
      </c>
    </row>
    <row r="24" spans="3:19" ht="44.25" customHeight="1">
      <c r="C24" s="138" t="s">
        <v>4</v>
      </c>
      <c r="D24" s="507" t="s">
        <v>114</v>
      </c>
      <c r="E24" s="507"/>
      <c r="F24" s="508"/>
      <c r="G24" s="126"/>
      <c r="H24" s="263">
        <f t="shared" si="0"/>
        <v>557.41</v>
      </c>
      <c r="I24" s="144">
        <f t="shared" si="1"/>
        <v>187.59</v>
      </c>
      <c r="J24" s="144">
        <v>255.49</v>
      </c>
      <c r="K24" s="144">
        <f>'[4]Statement of P&amp;L'!BO17</f>
        <v>76.17</v>
      </c>
      <c r="L24" s="144">
        <f>'[4]Statement of P&amp;L'!BP17</f>
        <v>-43.46</v>
      </c>
      <c r="M24" s="144">
        <v>-203.19</v>
      </c>
      <c r="N24" s="102"/>
      <c r="O24" s="102"/>
      <c r="P24" s="292">
        <v>-231.05</v>
      </c>
      <c r="Q24" s="292">
        <v>-481.24</v>
      </c>
      <c r="S24" s="298">
        <v>-43.46</v>
      </c>
    </row>
    <row r="25" spans="3:19" ht="20.25">
      <c r="C25" s="139" t="s">
        <v>5</v>
      </c>
      <c r="D25" s="128" t="s">
        <v>12</v>
      </c>
      <c r="E25" s="123"/>
      <c r="F25" s="123"/>
      <c r="G25" s="126"/>
      <c r="H25" s="263">
        <f t="shared" si="0"/>
        <v>1085.21</v>
      </c>
      <c r="I25" s="263">
        <f t="shared" si="1"/>
        <v>1014.77</v>
      </c>
      <c r="J25" s="254">
        <v>1035.9500000000003</v>
      </c>
      <c r="K25" s="153">
        <f>'[4]Statement of P&amp;L'!BO19</f>
        <v>3200.03</v>
      </c>
      <c r="L25" s="153">
        <f>'[4]Statement of P&amp;L'!BP19</f>
        <v>3047.23</v>
      </c>
      <c r="M25" s="153">
        <v>4177.88</v>
      </c>
      <c r="N25" s="102"/>
      <c r="O25" s="102"/>
      <c r="P25" s="292">
        <v>2032.46</v>
      </c>
      <c r="Q25" s="292">
        <v>2114.82</v>
      </c>
      <c r="S25" s="298">
        <v>3047.23</v>
      </c>
    </row>
    <row r="26" spans="3:19" ht="20.25">
      <c r="C26" s="139" t="s">
        <v>6</v>
      </c>
      <c r="D26" s="128" t="s">
        <v>117</v>
      </c>
      <c r="E26" s="123"/>
      <c r="F26" s="123"/>
      <c r="G26" s="126"/>
      <c r="H26" s="263">
        <f t="shared" si="0"/>
        <v>11.43</v>
      </c>
      <c r="I26" s="263">
        <f t="shared" si="1"/>
        <v>5.699999999999999</v>
      </c>
      <c r="J26" s="254">
        <v>13.99</v>
      </c>
      <c r="K26" s="153">
        <f>'[4]Statement of P&amp;L'!BO20</f>
        <v>40</v>
      </c>
      <c r="L26" s="153">
        <f>'[4]Statement of P&amp;L'!BP20</f>
        <v>35.79</v>
      </c>
      <c r="M26" s="153">
        <v>45.42</v>
      </c>
      <c r="N26" s="102"/>
      <c r="O26" s="102"/>
      <c r="P26" s="292">
        <v>30.09</v>
      </c>
      <c r="Q26" s="292">
        <v>28.57</v>
      </c>
      <c r="S26" s="298">
        <v>35.79</v>
      </c>
    </row>
    <row r="27" spans="3:19" ht="22.5" customHeight="1">
      <c r="C27" s="139" t="s">
        <v>7</v>
      </c>
      <c r="D27" s="128" t="s">
        <v>118</v>
      </c>
      <c r="E27" s="123"/>
      <c r="F27" s="123"/>
      <c r="G27" s="126"/>
      <c r="H27" s="263">
        <f t="shared" si="0"/>
        <v>436.9000000000001</v>
      </c>
      <c r="I27" s="263">
        <f t="shared" si="1"/>
        <v>356.42999999999995</v>
      </c>
      <c r="J27" s="254">
        <v>415.84</v>
      </c>
      <c r="K27" s="153">
        <f>'[4]Statement of P&amp;L'!BO21</f>
        <v>1231.68</v>
      </c>
      <c r="L27" s="153">
        <f>'[4]Statement of P&amp;L'!BP21</f>
        <v>1025.83</v>
      </c>
      <c r="M27" s="153">
        <v>1396.61</v>
      </c>
      <c r="N27" s="102"/>
      <c r="O27" s="102"/>
      <c r="P27" s="292">
        <v>669.4</v>
      </c>
      <c r="Q27" s="292">
        <v>794.78</v>
      </c>
      <c r="S27" s="298">
        <v>1025.83</v>
      </c>
    </row>
    <row r="28" spans="3:19" ht="21" customHeight="1">
      <c r="C28" s="139" t="s">
        <v>74</v>
      </c>
      <c r="D28" s="128" t="s">
        <v>65</v>
      </c>
      <c r="E28" s="123"/>
      <c r="F28" s="123"/>
      <c r="G28" s="126"/>
      <c r="H28" s="263">
        <f t="shared" si="0"/>
        <v>2551.010000000001</v>
      </c>
      <c r="I28" s="263">
        <f t="shared" si="1"/>
        <v>2491.3140000000003</v>
      </c>
      <c r="J28" s="254">
        <v>2551.6799999999994</v>
      </c>
      <c r="K28" s="153">
        <f>SUM('[4]Statement of P&amp;L'!BO18,'[4]Statement of P&amp;L'!BO22)</f>
        <v>7559.290000000001</v>
      </c>
      <c r="L28" s="153">
        <f>SUM('[4]Statement of P&amp;L'!BP18,'[4]Statement of P&amp;L'!BP22)-0.006</f>
        <v>7175.304</v>
      </c>
      <c r="M28" s="153">
        <v>9857.54031883</v>
      </c>
      <c r="N28" s="102"/>
      <c r="O28" s="102"/>
      <c r="P28" s="292">
        <v>4683.99</v>
      </c>
      <c r="Q28" s="292">
        <v>5008.28</v>
      </c>
      <c r="S28" s="298">
        <v>7175.304</v>
      </c>
    </row>
    <row r="29" spans="3:19" ht="20.25">
      <c r="C29" s="140" t="s">
        <v>15</v>
      </c>
      <c r="D29" s="128"/>
      <c r="E29" s="123"/>
      <c r="F29" s="123"/>
      <c r="G29" s="126">
        <v>4</v>
      </c>
      <c r="H29" s="255">
        <f>SUM(H22:H28)</f>
        <v>8771.870000000003</v>
      </c>
      <c r="I29" s="255">
        <f>SUM(I22:I28)</f>
        <v>8340.614000000001</v>
      </c>
      <c r="J29" s="255">
        <v>8455.16</v>
      </c>
      <c r="K29" s="125">
        <f>SUM(K22:K28)</f>
        <v>25340.7</v>
      </c>
      <c r="L29" s="125">
        <f>SUM(L22:L28)</f>
        <v>24137.424000000003</v>
      </c>
      <c r="M29" s="248">
        <v>32897.77531883</v>
      </c>
      <c r="N29" s="102"/>
      <c r="O29" s="102"/>
      <c r="P29" s="292">
        <v>15796.810000000001</v>
      </c>
      <c r="Q29" s="292">
        <v>16568.829999999998</v>
      </c>
      <c r="S29" s="298">
        <v>24137.424000000003</v>
      </c>
    </row>
    <row r="30" spans="3:19" s="296" customFormat="1" ht="20.25">
      <c r="C30" s="164"/>
      <c r="D30" s="165"/>
      <c r="E30" s="166"/>
      <c r="F30" s="166"/>
      <c r="G30" s="167"/>
      <c r="H30" s="266"/>
      <c r="I30" s="256"/>
      <c r="J30" s="256"/>
      <c r="K30" s="256"/>
      <c r="L30" s="256"/>
      <c r="M30" s="253"/>
      <c r="N30" s="180"/>
      <c r="O30" s="180"/>
      <c r="P30" s="295"/>
      <c r="Q30" s="295"/>
      <c r="S30" s="416"/>
    </row>
    <row r="31" spans="3:19" s="296" customFormat="1" ht="20.25" hidden="1">
      <c r="C31" s="493" t="s">
        <v>129</v>
      </c>
      <c r="D31" s="494"/>
      <c r="E31" s="494"/>
      <c r="F31" s="495"/>
      <c r="G31" s="229"/>
      <c r="H31" s="255">
        <f>+H19-H29</f>
        <v>5188.630000000001</v>
      </c>
      <c r="I31" s="255">
        <f>+I19-I29</f>
        <v>4828.185999999994</v>
      </c>
      <c r="J31" s="255">
        <f>+J19-J29</f>
        <v>5042.110000000001</v>
      </c>
      <c r="K31" s="125">
        <f>+K19-K29</f>
        <v>15422.259999999998</v>
      </c>
      <c r="L31" s="125">
        <f>+L19-L29</f>
        <v>13996.175999999996</v>
      </c>
      <c r="M31" s="250">
        <v>19138.120681170003</v>
      </c>
      <c r="N31" s="180"/>
      <c r="O31" s="180"/>
      <c r="P31" s="292"/>
      <c r="Q31" s="292"/>
      <c r="S31" s="440"/>
    </row>
    <row r="32" spans="1:19" ht="20.25" hidden="1">
      <c r="A32" s="296"/>
      <c r="B32" s="296"/>
      <c r="C32" s="493" t="s">
        <v>175</v>
      </c>
      <c r="D32" s="494"/>
      <c r="E32" s="494"/>
      <c r="F32" s="495"/>
      <c r="G32" s="229"/>
      <c r="H32" s="270">
        <f>K32-J32</f>
        <v>-132.11</v>
      </c>
      <c r="I32" s="143">
        <v>0</v>
      </c>
      <c r="J32" s="143">
        <v>0</v>
      </c>
      <c r="K32" s="143">
        <f>+'[4]Statement of P&amp;L'!BO32</f>
        <v>-132.11</v>
      </c>
      <c r="L32" s="143">
        <v>0</v>
      </c>
      <c r="M32" s="144">
        <v>0</v>
      </c>
      <c r="N32" s="102"/>
      <c r="O32" s="102"/>
      <c r="P32" s="297"/>
      <c r="Q32" s="297"/>
      <c r="S32" s="298"/>
    </row>
    <row r="33" spans="3:19" ht="20.25">
      <c r="C33" s="493" t="s">
        <v>140</v>
      </c>
      <c r="D33" s="494"/>
      <c r="E33" s="494"/>
      <c r="F33" s="495"/>
      <c r="G33" s="124">
        <v>5</v>
      </c>
      <c r="H33" s="263">
        <f>+H19-H29</f>
        <v>5188.630000000001</v>
      </c>
      <c r="I33" s="263">
        <f>+I19-I29</f>
        <v>4828.185999999994</v>
      </c>
      <c r="J33" s="263">
        <v>5042.110000000001</v>
      </c>
      <c r="K33" s="263">
        <f>+K19-K29</f>
        <v>15422.259999999998</v>
      </c>
      <c r="L33" s="263">
        <f>+L19-L29</f>
        <v>13996.175999999996</v>
      </c>
      <c r="M33" s="263">
        <v>19138.120681170003</v>
      </c>
      <c r="N33" s="181"/>
      <c r="O33" s="181"/>
      <c r="P33" s="254">
        <v>9167.990000000002</v>
      </c>
      <c r="Q33" s="254">
        <v>10233.630000000001</v>
      </c>
      <c r="R33" s="400"/>
      <c r="S33" s="144">
        <v>13996.175999999996</v>
      </c>
    </row>
    <row r="34" spans="3:19" ht="20.25">
      <c r="C34" s="127" t="s">
        <v>164</v>
      </c>
      <c r="D34" s="128"/>
      <c r="E34" s="123"/>
      <c r="F34" s="123"/>
      <c r="G34" s="126">
        <v>6</v>
      </c>
      <c r="H34" s="263">
        <f>K34-J34</f>
        <v>2756.3900000000003</v>
      </c>
      <c r="I34" s="257">
        <f>+I35+I36</f>
        <v>1691.2400000000005</v>
      </c>
      <c r="J34" s="257">
        <v>868.3900000000001</v>
      </c>
      <c r="K34" s="258">
        <f>+K35+K36</f>
        <v>3624.78</v>
      </c>
      <c r="L34" s="258">
        <f>+L35+L36</f>
        <v>4764.780000000001</v>
      </c>
      <c r="M34" s="259">
        <v>6313.92</v>
      </c>
      <c r="N34" s="186"/>
      <c r="O34" s="186"/>
      <c r="P34" s="292">
        <v>3073.54</v>
      </c>
      <c r="Q34" s="292">
        <v>2623.4</v>
      </c>
      <c r="S34" s="298">
        <v>4764.780000000001</v>
      </c>
    </row>
    <row r="35" spans="3:19" ht="20.25">
      <c r="C35" s="138" t="s">
        <v>2</v>
      </c>
      <c r="D35" s="503" t="s">
        <v>103</v>
      </c>
      <c r="E35" s="503"/>
      <c r="F35" s="504"/>
      <c r="G35" s="126"/>
      <c r="H35" s="263">
        <f>K35-Q35</f>
        <v>1183.1800000000003</v>
      </c>
      <c r="I35" s="263">
        <f>+L35-P35</f>
        <v>1620.2500000000005</v>
      </c>
      <c r="J35" s="254">
        <v>1029.6799999999998</v>
      </c>
      <c r="K35" s="153">
        <f>'[4]Statement of P&amp;L'!BO35</f>
        <v>3893.26</v>
      </c>
      <c r="L35" s="153">
        <f>'[4]Statement of P&amp;L'!BP35</f>
        <v>4539.81</v>
      </c>
      <c r="M35" s="259">
        <v>6191.62</v>
      </c>
      <c r="N35" s="187"/>
      <c r="O35" s="102"/>
      <c r="P35" s="292">
        <v>2919.56</v>
      </c>
      <c r="Q35" s="292">
        <v>2710.08</v>
      </c>
      <c r="S35" s="417">
        <v>4539.81</v>
      </c>
    </row>
    <row r="36" spans="3:19" ht="25.5" customHeight="1">
      <c r="C36" s="138" t="s">
        <v>3</v>
      </c>
      <c r="D36" s="503" t="s">
        <v>104</v>
      </c>
      <c r="E36" s="503"/>
      <c r="F36" s="504"/>
      <c r="G36" s="126"/>
      <c r="H36" s="263">
        <f>K36-Q36</f>
        <v>-181.8</v>
      </c>
      <c r="I36" s="263">
        <f>+L36-P36</f>
        <v>70.99000000000001</v>
      </c>
      <c r="J36" s="254">
        <v>-161.29000000000002</v>
      </c>
      <c r="K36" s="153">
        <f>'[4]Statement of P&amp;L'!BO36</f>
        <v>-268.48</v>
      </c>
      <c r="L36" s="153">
        <f>'[4]Statement of P&amp;L'!BP36</f>
        <v>224.97</v>
      </c>
      <c r="M36" s="259">
        <v>122.30000000000001</v>
      </c>
      <c r="N36" s="187"/>
      <c r="O36" s="102"/>
      <c r="P36" s="292">
        <v>153.98</v>
      </c>
      <c r="Q36" s="292">
        <v>-86.68</v>
      </c>
      <c r="S36" s="417">
        <v>224.97</v>
      </c>
    </row>
    <row r="37" spans="3:19" ht="27.75" customHeight="1">
      <c r="C37" s="493" t="s">
        <v>141</v>
      </c>
      <c r="D37" s="494"/>
      <c r="E37" s="494"/>
      <c r="F37" s="495"/>
      <c r="G37" s="126">
        <v>7</v>
      </c>
      <c r="H37" s="255">
        <f>+H33-H34</f>
        <v>2432.2400000000007</v>
      </c>
      <c r="I37" s="255">
        <f>+I33-I34</f>
        <v>3136.9459999999935</v>
      </c>
      <c r="J37" s="255">
        <v>4173.72</v>
      </c>
      <c r="K37" s="255">
        <f>+K33-K34</f>
        <v>11797.479999999998</v>
      </c>
      <c r="L37" s="255">
        <f>+L33-L34</f>
        <v>9231.395999999995</v>
      </c>
      <c r="M37" s="254">
        <v>12824.200681170003</v>
      </c>
      <c r="N37" s="181"/>
      <c r="O37" s="181"/>
      <c r="P37" s="292">
        <v>6094.450000000002</v>
      </c>
      <c r="Q37" s="292">
        <v>7610.230000000001</v>
      </c>
      <c r="S37" s="417">
        <v>9231.395999999995</v>
      </c>
    </row>
    <row r="38" spans="3:19" ht="42" customHeight="1">
      <c r="C38" s="493" t="s">
        <v>142</v>
      </c>
      <c r="D38" s="494"/>
      <c r="E38" s="494"/>
      <c r="F38" s="495"/>
      <c r="G38" s="126">
        <v>8</v>
      </c>
      <c r="H38" s="263">
        <f>K38-Q38</f>
        <v>2.5300000000000002</v>
      </c>
      <c r="I38" s="263">
        <f>+L38-P38</f>
        <v>3.5700000000000003</v>
      </c>
      <c r="J38" s="255">
        <v>0.9700000000000006</v>
      </c>
      <c r="K38" s="125">
        <f>SUM('[4]Statement of P&amp;L'!BO28,'[4]Statement of P&amp;L'!BO29)</f>
        <v>7.960000000000001</v>
      </c>
      <c r="L38" s="125">
        <f>SUM('[4]Statement of P&amp;L'!BP28,'[4]Statement of P&amp;L'!BP29)</f>
        <v>7.86</v>
      </c>
      <c r="M38" s="153">
        <v>11.7</v>
      </c>
      <c r="N38" s="102"/>
      <c r="O38" s="102"/>
      <c r="P38" s="292">
        <v>4.29</v>
      </c>
      <c r="Q38" s="292">
        <v>5.430000000000001</v>
      </c>
      <c r="S38" s="298">
        <v>7.86</v>
      </c>
    </row>
    <row r="39" spans="3:19" ht="1.5" customHeight="1">
      <c r="C39" s="493"/>
      <c r="D39" s="494"/>
      <c r="E39" s="494"/>
      <c r="F39" s="495"/>
      <c r="G39" s="126"/>
      <c r="H39" s="263"/>
      <c r="I39" s="267"/>
      <c r="J39" s="255"/>
      <c r="K39" s="125"/>
      <c r="L39" s="125"/>
      <c r="M39" s="153"/>
      <c r="N39" s="102"/>
      <c r="O39" s="102"/>
      <c r="P39" s="292"/>
      <c r="Q39" s="292"/>
      <c r="S39" s="298"/>
    </row>
    <row r="40" spans="3:19" ht="51" customHeight="1">
      <c r="C40" s="496" t="s">
        <v>143</v>
      </c>
      <c r="D40" s="490"/>
      <c r="E40" s="490"/>
      <c r="F40" s="491"/>
      <c r="G40" s="126">
        <v>9</v>
      </c>
      <c r="H40" s="263">
        <f>K40-J40</f>
        <v>7630.749999999994</v>
      </c>
      <c r="I40" s="125">
        <f>+I37+I38</f>
        <v>3140.5159999999937</v>
      </c>
      <c r="J40" s="125">
        <v>4174.690000000003</v>
      </c>
      <c r="K40" s="125">
        <f>+K37+K38</f>
        <v>11805.439999999997</v>
      </c>
      <c r="L40" s="125">
        <f>+L37+L38</f>
        <v>9239.255999999996</v>
      </c>
      <c r="M40" s="153">
        <v>12835.900681170004</v>
      </c>
      <c r="N40" s="181"/>
      <c r="O40" s="181"/>
      <c r="P40" s="298">
        <v>6098.740000000002</v>
      </c>
      <c r="Q40" s="298">
        <v>7615.660000000002</v>
      </c>
      <c r="S40" s="298">
        <v>9239.255999999996</v>
      </c>
    </row>
    <row r="41" spans="3:19" ht="6.75" customHeight="1" hidden="1">
      <c r="C41" s="434"/>
      <c r="D41" s="435"/>
      <c r="E41" s="435"/>
      <c r="F41" s="436"/>
      <c r="G41" s="126"/>
      <c r="H41" s="263"/>
      <c r="I41" s="267"/>
      <c r="J41" s="255"/>
      <c r="K41" s="125"/>
      <c r="L41" s="125"/>
      <c r="M41" s="153"/>
      <c r="N41" s="102"/>
      <c r="O41" s="102"/>
      <c r="P41" s="292"/>
      <c r="Q41" s="292"/>
      <c r="S41" s="298"/>
    </row>
    <row r="42" spans="3:19" ht="20.25">
      <c r="C42" s="496" t="s">
        <v>113</v>
      </c>
      <c r="D42" s="490"/>
      <c r="E42" s="490"/>
      <c r="F42" s="491"/>
      <c r="G42" s="126">
        <v>10</v>
      </c>
      <c r="H42" s="271">
        <f>K42-J42</f>
        <v>-610.9800000000001</v>
      </c>
      <c r="I42" s="272">
        <f>SUM(I43:I46)</f>
        <v>325.06999999999994</v>
      </c>
      <c r="J42" s="272">
        <v>-52.17999999999998</v>
      </c>
      <c r="K42" s="272">
        <f>SUM(K43:K46)</f>
        <v>-663.1600000000001</v>
      </c>
      <c r="L42" s="272">
        <f>SUM(L43:L46)</f>
        <v>228.55999999999992</v>
      </c>
      <c r="M42" s="273">
        <v>326.39599999999996</v>
      </c>
      <c r="N42" s="181"/>
      <c r="O42" s="181"/>
      <c r="P42" s="292">
        <v>-96.51</v>
      </c>
      <c r="Q42" s="292">
        <v>-295.13</v>
      </c>
      <c r="S42" s="298">
        <v>228.55999999999992</v>
      </c>
    </row>
    <row r="43" spans="3:19" ht="20.25">
      <c r="C43" s="168" t="s">
        <v>105</v>
      </c>
      <c r="D43" s="490" t="s">
        <v>106</v>
      </c>
      <c r="E43" s="490"/>
      <c r="F43" s="491"/>
      <c r="G43" s="126"/>
      <c r="H43" s="263">
        <f>K43-Q43</f>
        <v>-393.7800000000001</v>
      </c>
      <c r="I43" s="272">
        <f>+L43-P43</f>
        <v>420.39</v>
      </c>
      <c r="J43" s="273">
        <v>-43.20999999999998</v>
      </c>
      <c r="K43" s="273">
        <f>SUM('[4]Statement of P&amp;L'!BO45:BO50)</f>
        <v>-673.2800000000001</v>
      </c>
      <c r="L43" s="273">
        <f>SUM('[4]Statement of P&amp;L'!BP45:BP50)</f>
        <v>329.53999999999996</v>
      </c>
      <c r="M43" s="273">
        <v>383.03999999999996</v>
      </c>
      <c r="N43" s="102"/>
      <c r="O43" s="102"/>
      <c r="P43" s="292">
        <v>-90.85000000000001</v>
      </c>
      <c r="Q43" s="292">
        <v>-279.5</v>
      </c>
      <c r="S43" s="298">
        <v>329.53999999999996</v>
      </c>
    </row>
    <row r="44" spans="3:19" ht="47.25" customHeight="1">
      <c r="C44" s="206" t="s">
        <v>107</v>
      </c>
      <c r="D44" s="490" t="s">
        <v>108</v>
      </c>
      <c r="E44" s="490"/>
      <c r="F44" s="491"/>
      <c r="G44" s="126"/>
      <c r="H44" s="263">
        <f>K44-Q44</f>
        <v>0.4300000000000006</v>
      </c>
      <c r="I44" s="272">
        <f>+L44-P44</f>
        <v>13.21</v>
      </c>
      <c r="J44" s="273">
        <v>2.5799999999999996</v>
      </c>
      <c r="K44" s="273">
        <f>-'[4]Statement of P&amp;L'!BO52</f>
        <v>5.24</v>
      </c>
      <c r="L44" s="273">
        <f>-'[4]Statement of P&amp;L'!BP52</f>
        <v>4.15</v>
      </c>
      <c r="M44" s="273">
        <v>3.0359999999999996</v>
      </c>
      <c r="N44" s="102"/>
      <c r="O44" s="102"/>
      <c r="P44" s="292">
        <v>-9.06</v>
      </c>
      <c r="Q44" s="292">
        <v>4.81</v>
      </c>
      <c r="S44" s="298">
        <v>4.15</v>
      </c>
    </row>
    <row r="45" spans="3:19" ht="20.25">
      <c r="C45" s="168" t="s">
        <v>111</v>
      </c>
      <c r="D45" s="490" t="s">
        <v>109</v>
      </c>
      <c r="E45" s="490"/>
      <c r="F45" s="491"/>
      <c r="G45" s="126"/>
      <c r="H45" s="263">
        <f>K45-Q45</f>
        <v>25.869999999999997</v>
      </c>
      <c r="I45" s="272">
        <f>+L45-P45</f>
        <v>-95.42000000000002</v>
      </c>
      <c r="J45" s="273">
        <v>-16.279999999999998</v>
      </c>
      <c r="K45" s="273">
        <f>SUM('[4]Statement of P&amp;L'!BO55:BO60)</f>
        <v>2.49</v>
      </c>
      <c r="L45" s="273">
        <f>SUM('[4]Statement of P&amp;L'!BP55:BP60)</f>
        <v>-110.36000000000001</v>
      </c>
      <c r="M45" s="273">
        <v>-59.379999999999995</v>
      </c>
      <c r="N45" s="102"/>
      <c r="O45" s="102"/>
      <c r="P45" s="292">
        <v>-14.939999999999998</v>
      </c>
      <c r="Q45" s="292">
        <v>-23.38</v>
      </c>
      <c r="S45" s="298">
        <v>-110.36000000000001</v>
      </c>
    </row>
    <row r="46" spans="3:19" ht="50.25" customHeight="1">
      <c r="C46" s="206" t="s">
        <v>107</v>
      </c>
      <c r="D46" s="490" t="s">
        <v>110</v>
      </c>
      <c r="E46" s="490"/>
      <c r="F46" s="491"/>
      <c r="G46" s="126"/>
      <c r="H46" s="263">
        <f>K46-Q46</f>
        <v>-0.5499999999999998</v>
      </c>
      <c r="I46" s="263">
        <f>+L46-P46</f>
        <v>-13.11</v>
      </c>
      <c r="J46" s="273">
        <v>4.73</v>
      </c>
      <c r="K46" s="273">
        <f>-'[4]Statement of P&amp;L'!BO61</f>
        <v>2.39</v>
      </c>
      <c r="L46" s="273">
        <f>-'[4]Statement of P&amp;L'!BP61</f>
        <v>5.23</v>
      </c>
      <c r="M46" s="273">
        <v>-0.3</v>
      </c>
      <c r="N46" s="102"/>
      <c r="O46" s="102"/>
      <c r="P46" s="292">
        <v>18.34</v>
      </c>
      <c r="Q46" s="292">
        <v>2.94</v>
      </c>
      <c r="S46" s="298">
        <v>5.23</v>
      </c>
    </row>
    <row r="47" spans="3:19" ht="24.75" customHeight="1">
      <c r="C47" s="493" t="s">
        <v>130</v>
      </c>
      <c r="D47" s="494"/>
      <c r="E47" s="494"/>
      <c r="F47" s="495"/>
      <c r="G47" s="126">
        <v>11</v>
      </c>
      <c r="H47" s="255">
        <f>+H40+H42</f>
        <v>7019.769999999993</v>
      </c>
      <c r="I47" s="255">
        <f>+I40+I42</f>
        <v>3465.585999999994</v>
      </c>
      <c r="J47" s="255">
        <v>4122.510000000003</v>
      </c>
      <c r="K47" s="255">
        <f>+K40+K42</f>
        <v>11142.279999999997</v>
      </c>
      <c r="L47" s="255">
        <f>+L40+L42</f>
        <v>9467.815999999995</v>
      </c>
      <c r="M47" s="254">
        <v>13162.296681170004</v>
      </c>
      <c r="N47" s="181"/>
      <c r="O47" s="181"/>
      <c r="P47" s="292">
        <v>6002.230000000001</v>
      </c>
      <c r="Q47" s="292">
        <v>7320.530000000002</v>
      </c>
      <c r="S47" s="298">
        <v>9467.815999999995</v>
      </c>
    </row>
    <row r="48" spans="3:19" ht="30" customHeight="1">
      <c r="C48" s="493" t="s">
        <v>148</v>
      </c>
      <c r="D48" s="494"/>
      <c r="E48" s="494"/>
      <c r="F48" s="495"/>
      <c r="G48" s="205"/>
      <c r="H48" s="268"/>
      <c r="I48" s="268"/>
      <c r="J48" s="260"/>
      <c r="K48" s="260"/>
      <c r="L48" s="260"/>
      <c r="M48" s="254"/>
      <c r="N48" s="102"/>
      <c r="O48" s="102"/>
      <c r="P48" s="292"/>
      <c r="Q48" s="292"/>
      <c r="S48" s="298"/>
    </row>
    <row r="49" spans="3:19" ht="20.25">
      <c r="C49" s="496" t="s">
        <v>112</v>
      </c>
      <c r="D49" s="490"/>
      <c r="E49" s="490"/>
      <c r="F49" s="491"/>
      <c r="G49" s="205"/>
      <c r="H49" s="263">
        <f>K49-Q49</f>
        <v>3982.8099999999995</v>
      </c>
      <c r="I49" s="263">
        <f>+L49-P49-0.005</f>
        <v>3078.6649999999972</v>
      </c>
      <c r="J49" s="255">
        <v>4119.16</v>
      </c>
      <c r="K49" s="255">
        <f>'[4]Statement of P&amp;L'!BO69</f>
        <v>11456.98</v>
      </c>
      <c r="L49" s="255">
        <f>'[4]Statement of P&amp;L'!BP69</f>
        <v>9057.22</v>
      </c>
      <c r="M49" s="254">
        <v>12592.330000000004</v>
      </c>
      <c r="N49" s="102"/>
      <c r="O49" s="102"/>
      <c r="P49" s="292">
        <v>5978.550000000002</v>
      </c>
      <c r="Q49" s="292">
        <v>7474.17</v>
      </c>
      <c r="S49" s="298">
        <v>9057.22</v>
      </c>
    </row>
    <row r="50" spans="3:19" ht="20.25">
      <c r="C50" s="496" t="s">
        <v>156</v>
      </c>
      <c r="D50" s="490"/>
      <c r="E50" s="490"/>
      <c r="F50" s="491"/>
      <c r="G50" s="205"/>
      <c r="H50" s="263">
        <f>K50-Q50</f>
        <v>74.85500000000002</v>
      </c>
      <c r="I50" s="263">
        <f>+L50-P50</f>
        <v>61.849999999999994</v>
      </c>
      <c r="J50" s="255">
        <v>55.52499999999999</v>
      </c>
      <c r="K50" s="255">
        <f>'[4]Statement of P&amp;L'!BO70</f>
        <v>216.34</v>
      </c>
      <c r="L50" s="255">
        <f>'[4]Statement of P&amp;L'!BP70</f>
        <v>182.04</v>
      </c>
      <c r="M50" s="254">
        <v>243.57</v>
      </c>
      <c r="N50" s="102"/>
      <c r="O50" s="102"/>
      <c r="P50" s="292">
        <v>120.19</v>
      </c>
      <c r="Q50" s="292">
        <v>141.48499999999999</v>
      </c>
      <c r="S50" s="298">
        <v>182.04</v>
      </c>
    </row>
    <row r="51" spans="3:19" ht="5.25" customHeight="1">
      <c r="C51" s="434"/>
      <c r="D51" s="435"/>
      <c r="E51" s="435"/>
      <c r="F51" s="436"/>
      <c r="G51" s="205"/>
      <c r="H51" s="268"/>
      <c r="I51" s="268"/>
      <c r="J51" s="255"/>
      <c r="K51" s="255"/>
      <c r="L51" s="255"/>
      <c r="M51" s="254"/>
      <c r="N51" s="102"/>
      <c r="O51" s="102"/>
      <c r="P51" s="292"/>
      <c r="Q51" s="292"/>
      <c r="S51" s="298"/>
    </row>
    <row r="52" spans="3:19" ht="45.75" customHeight="1">
      <c r="C52" s="496" t="s">
        <v>149</v>
      </c>
      <c r="D52" s="490"/>
      <c r="E52" s="490"/>
      <c r="F52" s="491"/>
      <c r="G52" s="205"/>
      <c r="H52" s="268"/>
      <c r="I52" s="268"/>
      <c r="J52" s="255"/>
      <c r="K52" s="255"/>
      <c r="L52" s="255"/>
      <c r="M52" s="254"/>
      <c r="N52" s="102"/>
      <c r="O52" s="102"/>
      <c r="P52" s="292"/>
      <c r="Q52" s="292"/>
      <c r="S52" s="298"/>
    </row>
    <row r="53" spans="3:19" ht="22.5" customHeight="1">
      <c r="C53" s="496" t="s">
        <v>112</v>
      </c>
      <c r="D53" s="490"/>
      <c r="E53" s="490"/>
      <c r="F53" s="491"/>
      <c r="G53" s="205"/>
      <c r="H53" s="263">
        <f>K53-Q53</f>
        <v>3614.7800000000007</v>
      </c>
      <c r="I53" s="263">
        <f>+L53-P53-0.005</f>
        <v>3403.7249999999985</v>
      </c>
      <c r="J53" s="255">
        <v>4067.2699999999995</v>
      </c>
      <c r="K53" s="255">
        <f>'[4]Statement of P&amp;L'!BO74</f>
        <v>10794.11</v>
      </c>
      <c r="L53" s="255">
        <f>'[4]Statement of P&amp;L'!BP74</f>
        <v>9286.99</v>
      </c>
      <c r="M53" s="254">
        <v>12919.280000000002</v>
      </c>
      <c r="N53" s="102"/>
      <c r="O53" s="102"/>
      <c r="P53" s="292">
        <v>5883.260000000001</v>
      </c>
      <c r="Q53" s="292">
        <v>7179.33</v>
      </c>
      <c r="S53" s="298">
        <v>9286.99</v>
      </c>
    </row>
    <row r="54" spans="3:19" ht="22.5" customHeight="1">
      <c r="C54" s="496" t="s">
        <v>156</v>
      </c>
      <c r="D54" s="490"/>
      <c r="E54" s="490"/>
      <c r="F54" s="491"/>
      <c r="G54" s="205"/>
      <c r="H54" s="263">
        <f>K54-Q54</f>
        <v>74.85500000000002</v>
      </c>
      <c r="I54" s="263">
        <f>+L54-P54</f>
        <v>61.860000000000014</v>
      </c>
      <c r="J54" s="255">
        <v>55.235</v>
      </c>
      <c r="K54" s="255">
        <f>'[4]Statement of P&amp;L'!BO75</f>
        <v>216.05</v>
      </c>
      <c r="L54" s="255">
        <f>'[4]Statement of P&amp;L'!BP75</f>
        <v>180.83</v>
      </c>
      <c r="M54" s="254">
        <v>243.016</v>
      </c>
      <c r="N54" s="102"/>
      <c r="O54" s="102"/>
      <c r="P54" s="293">
        <v>118.97</v>
      </c>
      <c r="Q54" s="293">
        <v>141.195</v>
      </c>
      <c r="S54" s="298">
        <v>180.83</v>
      </c>
    </row>
    <row r="55" spans="3:19" ht="10.5" customHeight="1">
      <c r="C55" s="434"/>
      <c r="D55" s="435"/>
      <c r="E55" s="435"/>
      <c r="F55" s="436"/>
      <c r="G55" s="126"/>
      <c r="H55" s="267"/>
      <c r="I55" s="267"/>
      <c r="J55" s="255"/>
      <c r="K55" s="255"/>
      <c r="L55" s="255"/>
      <c r="M55" s="254"/>
      <c r="N55" s="102"/>
      <c r="O55" s="102"/>
      <c r="S55" s="298"/>
    </row>
    <row r="56" spans="3:19" ht="20.25">
      <c r="C56" s="127" t="s">
        <v>8</v>
      </c>
      <c r="D56" s="128"/>
      <c r="E56" s="123"/>
      <c r="F56" s="141"/>
      <c r="G56" s="126">
        <v>12</v>
      </c>
      <c r="H56" s="254">
        <f>+K56</f>
        <v>3777.709999999998</v>
      </c>
      <c r="I56" s="263">
        <f>+L56</f>
        <v>3637.010000000003</v>
      </c>
      <c r="J56" s="254">
        <v>1228.65</v>
      </c>
      <c r="K56" s="254">
        <f>+'[5]SEBI PL'!H44</f>
        <v>3777.709999999998</v>
      </c>
      <c r="L56" s="254">
        <f>+'[5]SEBI PL'!I44</f>
        <v>3637.010000000003</v>
      </c>
      <c r="M56" s="254">
        <v>1225.86</v>
      </c>
      <c r="N56" s="102"/>
      <c r="O56" s="102"/>
      <c r="P56" s="102">
        <v>1224.19</v>
      </c>
      <c r="Q56" s="287">
        <v>1228.65</v>
      </c>
      <c r="S56" s="298">
        <v>1224.69</v>
      </c>
    </row>
    <row r="57" spans="3:19" ht="20.25">
      <c r="C57" s="142" t="s">
        <v>154</v>
      </c>
      <c r="D57" s="123"/>
      <c r="E57" s="123"/>
      <c r="F57" s="141"/>
      <c r="G57" s="126"/>
      <c r="H57" s="267"/>
      <c r="I57" s="267"/>
      <c r="J57" s="255"/>
      <c r="K57" s="255"/>
      <c r="L57" s="255"/>
      <c r="M57" s="254"/>
      <c r="N57" s="182"/>
      <c r="O57" s="182"/>
      <c r="P57" s="182"/>
      <c r="S57" s="298"/>
    </row>
    <row r="58" spans="3:19" ht="20.25">
      <c r="C58" s="500" t="s">
        <v>132</v>
      </c>
      <c r="D58" s="501"/>
      <c r="E58" s="501"/>
      <c r="F58" s="502"/>
      <c r="G58" s="145">
        <v>13</v>
      </c>
      <c r="H58" s="269"/>
      <c r="I58" s="269"/>
      <c r="J58" s="261"/>
      <c r="K58" s="261"/>
      <c r="L58" s="261"/>
      <c r="M58" s="262">
        <v>57915.005</v>
      </c>
      <c r="N58" s="188"/>
      <c r="O58" s="188"/>
      <c r="P58" s="188"/>
      <c r="S58" s="418"/>
    </row>
    <row r="59" spans="3:19" ht="20.25">
      <c r="C59" s="146" t="s">
        <v>155</v>
      </c>
      <c r="D59" s="100"/>
      <c r="E59" s="100"/>
      <c r="F59" s="147"/>
      <c r="G59" s="126">
        <v>14</v>
      </c>
      <c r="H59" s="231"/>
      <c r="I59" s="231"/>
      <c r="J59" s="143"/>
      <c r="K59" s="143"/>
      <c r="L59" s="143"/>
      <c r="M59" s="144"/>
      <c r="N59" s="102"/>
      <c r="O59" s="102"/>
      <c r="P59" s="102"/>
      <c r="S59" s="262"/>
    </row>
    <row r="60" spans="3:19" ht="20.25">
      <c r="C60" s="148" t="s">
        <v>13</v>
      </c>
      <c r="D60" s="100" t="s">
        <v>161</v>
      </c>
      <c r="E60" s="100"/>
      <c r="F60" s="147"/>
      <c r="G60" s="126"/>
      <c r="H60" s="408">
        <v>3.35</v>
      </c>
      <c r="I60" s="408">
        <v>2.46</v>
      </c>
      <c r="J60" s="144">
        <v>3.35</v>
      </c>
      <c r="K60" s="413"/>
      <c r="L60" s="413"/>
      <c r="M60" s="144">
        <v>10.3</v>
      </c>
      <c r="N60" s="102"/>
      <c r="O60" s="102"/>
      <c r="P60" s="102"/>
      <c r="S60" s="298"/>
    </row>
    <row r="61" spans="3:19" ht="20.25">
      <c r="C61" s="149" t="s">
        <v>14</v>
      </c>
      <c r="D61" s="150" t="s">
        <v>162</v>
      </c>
      <c r="E61" s="150"/>
      <c r="F61" s="151"/>
      <c r="G61" s="129"/>
      <c r="H61" s="409">
        <v>3.34</v>
      </c>
      <c r="I61" s="409">
        <v>2.44</v>
      </c>
      <c r="J61" s="232">
        <v>3.34</v>
      </c>
      <c r="K61" s="414"/>
      <c r="L61" s="414"/>
      <c r="M61" s="232">
        <v>10.24</v>
      </c>
      <c r="N61" s="102"/>
      <c r="O61" s="102"/>
      <c r="P61" s="102"/>
      <c r="S61" s="419"/>
    </row>
    <row r="62" spans="2:19" ht="5.25" customHeight="1">
      <c r="B62" s="289"/>
      <c r="C62" s="300"/>
      <c r="D62" s="300"/>
      <c r="E62" s="300"/>
      <c r="F62" s="300"/>
      <c r="G62" s="300"/>
      <c r="H62" s="300"/>
      <c r="I62" s="300"/>
      <c r="J62" s="300"/>
      <c r="K62" s="300"/>
      <c r="L62" s="300"/>
      <c r="M62" s="300"/>
      <c r="N62" s="301"/>
      <c r="O62" s="301"/>
      <c r="P62" s="301"/>
      <c r="Q62" s="289"/>
      <c r="S62" s="420"/>
    </row>
    <row r="63" spans="2:17" ht="4.5" customHeight="1">
      <c r="B63" s="289"/>
      <c r="C63" s="218"/>
      <c r="D63" s="211"/>
      <c r="E63" s="211"/>
      <c r="F63" s="211"/>
      <c r="G63" s="212"/>
      <c r="H63" s="212"/>
      <c r="I63" s="212"/>
      <c r="J63" s="213"/>
      <c r="K63" s="213"/>
      <c r="L63" s="213"/>
      <c r="M63" s="217"/>
      <c r="N63" s="101"/>
      <c r="O63" s="102"/>
      <c r="P63" s="102"/>
      <c r="Q63" s="289"/>
    </row>
    <row r="64" spans="3:17" s="283" customFormat="1" ht="16.5" customHeight="1">
      <c r="C64" s="219" t="s">
        <v>10</v>
      </c>
      <c r="D64" s="214"/>
      <c r="E64" s="215"/>
      <c r="F64" s="215"/>
      <c r="G64" s="216"/>
      <c r="H64" s="216"/>
      <c r="I64" s="216"/>
      <c r="J64" s="217"/>
      <c r="K64" s="217"/>
      <c r="L64" s="217"/>
      <c r="M64" s="215"/>
      <c r="N64" s="103"/>
      <c r="O64" s="104"/>
      <c r="P64" s="104"/>
      <c r="Q64" s="105"/>
    </row>
    <row r="65" spans="3:17" ht="40.5" customHeight="1">
      <c r="C65" s="228">
        <v>1</v>
      </c>
      <c r="D65" s="492" t="s">
        <v>170</v>
      </c>
      <c r="E65" s="492"/>
      <c r="F65" s="492"/>
      <c r="G65" s="492"/>
      <c r="H65" s="492"/>
      <c r="I65" s="492"/>
      <c r="J65" s="492"/>
      <c r="K65" s="492"/>
      <c r="L65" s="492"/>
      <c r="M65" s="492"/>
      <c r="N65" s="154"/>
      <c r="O65" s="154"/>
      <c r="P65" s="155"/>
      <c r="Q65" s="289"/>
    </row>
    <row r="66" spans="3:17" ht="4.5" customHeight="1">
      <c r="C66" s="228"/>
      <c r="D66" s="437"/>
      <c r="E66" s="437"/>
      <c r="F66" s="437"/>
      <c r="G66" s="437"/>
      <c r="H66" s="437"/>
      <c r="I66" s="437"/>
      <c r="J66" s="437"/>
      <c r="K66" s="437"/>
      <c r="L66" s="437"/>
      <c r="M66" s="437"/>
      <c r="N66" s="154"/>
      <c r="O66" s="154"/>
      <c r="P66" s="155"/>
      <c r="Q66" s="289"/>
    </row>
    <row r="67" spans="3:17" ht="41.25" customHeight="1">
      <c r="C67" s="228">
        <v>2</v>
      </c>
      <c r="D67" s="497" t="s">
        <v>147</v>
      </c>
      <c r="E67" s="497"/>
      <c r="F67" s="497"/>
      <c r="G67" s="497"/>
      <c r="H67" s="497"/>
      <c r="I67" s="497"/>
      <c r="J67" s="497"/>
      <c r="K67" s="497"/>
      <c r="L67" s="497"/>
      <c r="M67" s="497"/>
      <c r="N67" s="154"/>
      <c r="O67" s="154"/>
      <c r="P67" s="155"/>
      <c r="Q67" s="289"/>
    </row>
    <row r="68" spans="3:17" ht="0.75" customHeight="1">
      <c r="C68" s="228"/>
      <c r="D68" s="160"/>
      <c r="E68" s="160"/>
      <c r="F68" s="160"/>
      <c r="G68" s="160"/>
      <c r="H68" s="160"/>
      <c r="I68" s="160"/>
      <c r="J68" s="160"/>
      <c r="K68" s="160"/>
      <c r="L68" s="160"/>
      <c r="M68" s="160"/>
      <c r="N68" s="154"/>
      <c r="O68" s="154"/>
      <c r="P68" s="155"/>
      <c r="Q68" s="289"/>
    </row>
    <row r="69" spans="3:16" ht="45" customHeight="1" hidden="1">
      <c r="C69" s="228">
        <v>3</v>
      </c>
      <c r="D69" s="510" t="s">
        <v>152</v>
      </c>
      <c r="E69" s="510"/>
      <c r="F69" s="510"/>
      <c r="G69" s="510"/>
      <c r="H69" s="510"/>
      <c r="I69" s="510"/>
      <c r="J69" s="510"/>
      <c r="K69" s="510"/>
      <c r="L69" s="510"/>
      <c r="M69" s="510"/>
      <c r="N69" s="154"/>
      <c r="O69" s="154"/>
      <c r="P69" s="154"/>
    </row>
    <row r="70" spans="3:16" ht="4.5" customHeight="1" hidden="1">
      <c r="C70" s="228"/>
      <c r="D70" s="437"/>
      <c r="E70" s="437"/>
      <c r="F70" s="437"/>
      <c r="G70" s="437"/>
      <c r="H70" s="437"/>
      <c r="I70" s="437"/>
      <c r="J70" s="437"/>
      <c r="K70" s="437"/>
      <c r="L70" s="437"/>
      <c r="M70" s="437"/>
      <c r="N70" s="154"/>
      <c r="O70" s="154"/>
      <c r="P70" s="154"/>
    </row>
    <row r="71" spans="3:16" ht="4.5" customHeight="1">
      <c r="C71" s="228"/>
      <c r="D71" s="437"/>
      <c r="E71" s="437"/>
      <c r="F71" s="437"/>
      <c r="G71" s="437"/>
      <c r="H71" s="437"/>
      <c r="I71" s="437"/>
      <c r="J71" s="437"/>
      <c r="K71" s="437"/>
      <c r="L71" s="437"/>
      <c r="M71" s="437"/>
      <c r="N71" s="155"/>
      <c r="O71" s="155"/>
      <c r="P71" s="155"/>
    </row>
    <row r="72" spans="3:16" ht="60.75" customHeight="1">
      <c r="C72" s="228">
        <v>3</v>
      </c>
      <c r="D72" s="492" t="s">
        <v>171</v>
      </c>
      <c r="E72" s="492"/>
      <c r="F72" s="492"/>
      <c r="G72" s="492"/>
      <c r="H72" s="492"/>
      <c r="I72" s="492"/>
      <c r="J72" s="492"/>
      <c r="K72" s="492"/>
      <c r="L72" s="492"/>
      <c r="M72" s="492"/>
      <c r="N72" s="155"/>
      <c r="O72" s="155"/>
      <c r="P72" s="155"/>
    </row>
    <row r="73" spans="3:16" ht="3" customHeight="1">
      <c r="C73" s="228"/>
      <c r="D73" s="437"/>
      <c r="E73" s="437"/>
      <c r="F73" s="437"/>
      <c r="G73" s="437"/>
      <c r="H73" s="437"/>
      <c r="I73" s="437"/>
      <c r="J73" s="437"/>
      <c r="K73" s="437"/>
      <c r="L73" s="437"/>
      <c r="M73" s="437"/>
      <c r="N73" s="155"/>
      <c r="O73" s="155"/>
      <c r="P73" s="155"/>
    </row>
    <row r="74" spans="3:16" ht="3" customHeight="1">
      <c r="C74" s="228"/>
      <c r="D74" s="437"/>
      <c r="E74" s="437"/>
      <c r="F74" s="437"/>
      <c r="G74" s="437"/>
      <c r="H74" s="437"/>
      <c r="I74" s="437"/>
      <c r="J74" s="437"/>
      <c r="K74" s="437"/>
      <c r="L74" s="437"/>
      <c r="M74" s="437"/>
      <c r="N74" s="155"/>
      <c r="O74" s="155"/>
      <c r="P74" s="155"/>
    </row>
    <row r="75" spans="3:16" ht="123.75" customHeight="1">
      <c r="C75" s="228">
        <v>4</v>
      </c>
      <c r="D75" s="492" t="s">
        <v>172</v>
      </c>
      <c r="E75" s="492"/>
      <c r="F75" s="492"/>
      <c r="G75" s="492"/>
      <c r="H75" s="492"/>
      <c r="I75" s="492"/>
      <c r="J75" s="492"/>
      <c r="K75" s="492"/>
      <c r="L75" s="492"/>
      <c r="M75" s="492"/>
      <c r="N75" s="155"/>
      <c r="O75" s="155"/>
      <c r="P75" s="155"/>
    </row>
    <row r="76" spans="3:16" ht="3" customHeight="1">
      <c r="C76" s="228"/>
      <c r="D76" s="437"/>
      <c r="E76" s="437"/>
      <c r="F76" s="437"/>
      <c r="G76" s="437"/>
      <c r="H76" s="437"/>
      <c r="I76" s="437"/>
      <c r="J76" s="437"/>
      <c r="K76" s="437"/>
      <c r="L76" s="437"/>
      <c r="M76" s="437"/>
      <c r="N76" s="155"/>
      <c r="O76" s="155"/>
      <c r="P76" s="155"/>
    </row>
    <row r="77" spans="3:16" ht="21" customHeight="1">
      <c r="C77" s="228">
        <v>5</v>
      </c>
      <c r="D77" s="492" t="s">
        <v>99</v>
      </c>
      <c r="E77" s="492"/>
      <c r="F77" s="492"/>
      <c r="G77" s="492"/>
      <c r="H77" s="492"/>
      <c r="I77" s="492"/>
      <c r="J77" s="492"/>
      <c r="K77" s="492"/>
      <c r="L77" s="492"/>
      <c r="M77" s="492"/>
      <c r="N77" s="155"/>
      <c r="O77" s="155"/>
      <c r="P77" s="155"/>
    </row>
    <row r="78" spans="3:16" ht="6" customHeight="1">
      <c r="C78" s="228"/>
      <c r="D78" s="437"/>
      <c r="E78" s="437"/>
      <c r="F78" s="437"/>
      <c r="G78" s="437"/>
      <c r="H78" s="437"/>
      <c r="I78" s="437"/>
      <c r="J78" s="437"/>
      <c r="K78" s="437"/>
      <c r="L78" s="437"/>
      <c r="M78" s="437"/>
      <c r="N78" s="155"/>
      <c r="O78" s="155"/>
      <c r="P78" s="155"/>
    </row>
    <row r="79" spans="3:16" ht="24" customHeight="1">
      <c r="C79" s="228">
        <v>6</v>
      </c>
      <c r="D79" s="509" t="s">
        <v>163</v>
      </c>
      <c r="E79" s="509"/>
      <c r="F79" s="509"/>
      <c r="G79" s="509"/>
      <c r="H79" s="509"/>
      <c r="I79" s="509"/>
      <c r="J79" s="509"/>
      <c r="K79" s="509"/>
      <c r="L79" s="509"/>
      <c r="M79" s="509"/>
      <c r="N79" s="155"/>
      <c r="O79" s="155"/>
      <c r="P79" s="155"/>
    </row>
    <row r="80" spans="3:16" ht="4.5" customHeight="1">
      <c r="C80" s="228"/>
      <c r="D80" s="437"/>
      <c r="E80" s="437"/>
      <c r="F80" s="437"/>
      <c r="G80" s="437"/>
      <c r="H80" s="437"/>
      <c r="I80" s="437"/>
      <c r="J80" s="437"/>
      <c r="K80" s="437"/>
      <c r="L80" s="437"/>
      <c r="M80" s="437"/>
      <c r="N80" s="155"/>
      <c r="O80" s="155"/>
      <c r="P80" s="155"/>
    </row>
    <row r="81" spans="3:16" ht="20.25">
      <c r="C81" s="489" t="s">
        <v>20</v>
      </c>
      <c r="D81" s="489"/>
      <c r="E81" s="489"/>
      <c r="F81" s="489"/>
      <c r="G81" s="489"/>
      <c r="H81" s="489"/>
      <c r="I81" s="489"/>
      <c r="J81" s="489"/>
      <c r="K81" s="489"/>
      <c r="L81" s="489"/>
      <c r="M81" s="437"/>
      <c r="N81" s="97"/>
      <c r="O81" s="438"/>
      <c r="P81" s="438"/>
    </row>
    <row r="82" spans="3:16" ht="3.75" customHeight="1">
      <c r="C82" s="492"/>
      <c r="D82" s="492"/>
      <c r="E82" s="492"/>
      <c r="F82" s="492"/>
      <c r="G82" s="492"/>
      <c r="H82" s="492"/>
      <c r="I82" s="492"/>
      <c r="J82" s="492"/>
      <c r="K82" s="492"/>
      <c r="L82" s="492"/>
      <c r="M82" s="437"/>
      <c r="N82" s="97"/>
      <c r="O82" s="438"/>
      <c r="P82" s="438"/>
    </row>
    <row r="83" spans="3:16" ht="78" customHeight="1">
      <c r="C83" s="492" t="s">
        <v>173</v>
      </c>
      <c r="D83" s="492"/>
      <c r="E83" s="492"/>
      <c r="F83" s="492"/>
      <c r="G83" s="492"/>
      <c r="H83" s="492"/>
      <c r="I83" s="492"/>
      <c r="J83" s="492"/>
      <c r="K83" s="492"/>
      <c r="L83" s="492"/>
      <c r="M83" s="492"/>
      <c r="N83" s="154"/>
      <c r="O83" s="154"/>
      <c r="P83" s="154"/>
    </row>
    <row r="84" spans="3:16" ht="20.25">
      <c r="C84" s="98"/>
      <c r="D84" s="437"/>
      <c r="E84" s="437"/>
      <c r="F84" s="437"/>
      <c r="G84" s="437"/>
      <c r="H84" s="437"/>
      <c r="I84" s="437"/>
      <c r="J84" s="97"/>
      <c r="K84" s="97"/>
      <c r="L84" s="97"/>
      <c r="M84" s="97"/>
      <c r="N84" s="97"/>
      <c r="O84" s="438"/>
      <c r="P84" s="438"/>
    </row>
    <row r="85" spans="3:16" ht="20.25">
      <c r="C85" s="98"/>
      <c r="D85" s="155"/>
      <c r="E85" s="155"/>
      <c r="F85" s="155"/>
      <c r="G85" s="155"/>
      <c r="H85" s="155"/>
      <c r="I85" s="155"/>
      <c r="J85" s="155"/>
      <c r="K85" s="155"/>
      <c r="L85" s="155"/>
      <c r="M85" s="155"/>
      <c r="N85" s="155"/>
      <c r="O85" s="155"/>
      <c r="P85" s="155"/>
    </row>
    <row r="86" spans="3:16" ht="20.25">
      <c r="C86" s="98"/>
      <c r="D86" s="437"/>
      <c r="E86" s="437"/>
      <c r="F86" s="437"/>
      <c r="G86" s="437"/>
      <c r="H86" s="437"/>
      <c r="I86" s="437"/>
      <c r="J86" s="97"/>
      <c r="K86" s="97"/>
      <c r="L86" s="97"/>
      <c r="M86" s="97"/>
      <c r="N86" s="97"/>
      <c r="O86" s="438"/>
      <c r="P86" s="438"/>
    </row>
    <row r="87" spans="3:16" ht="20.25">
      <c r="C87" s="98"/>
      <c r="D87" s="155"/>
      <c r="E87" s="155"/>
      <c r="F87" s="155"/>
      <c r="G87" s="155"/>
      <c r="H87" s="155"/>
      <c r="I87" s="155"/>
      <c r="J87" s="155"/>
      <c r="K87" s="155"/>
      <c r="L87" s="155"/>
      <c r="M87" s="155"/>
      <c r="N87" s="155"/>
      <c r="O87" s="155"/>
      <c r="P87" s="155"/>
    </row>
    <row r="88" spans="3:16" ht="20.25">
      <c r="C88" s="98"/>
      <c r="D88" s="437"/>
      <c r="E88" s="437"/>
      <c r="F88" s="437"/>
      <c r="G88" s="437"/>
      <c r="H88" s="437"/>
      <c r="I88" s="437"/>
      <c r="J88" s="437"/>
      <c r="K88" s="437"/>
      <c r="L88" s="437"/>
      <c r="M88" s="437"/>
      <c r="N88" s="437"/>
      <c r="O88" s="437"/>
      <c r="P88" s="437"/>
    </row>
    <row r="89" spans="3:16" ht="20.25">
      <c r="C89" s="98"/>
      <c r="D89" s="155"/>
      <c r="E89" s="155"/>
      <c r="F89" s="155"/>
      <c r="G89" s="155"/>
      <c r="H89" s="155"/>
      <c r="I89" s="155"/>
      <c r="J89" s="155"/>
      <c r="K89" s="155"/>
      <c r="L89" s="155"/>
      <c r="M89" s="155"/>
      <c r="N89" s="155"/>
      <c r="O89" s="155"/>
      <c r="P89" s="155"/>
    </row>
    <row r="90" spans="3:16" ht="20.25">
      <c r="C90" s="98"/>
      <c r="D90" s="437"/>
      <c r="E90" s="437"/>
      <c r="F90" s="437"/>
      <c r="G90" s="437"/>
      <c r="H90" s="437"/>
      <c r="I90" s="437"/>
      <c r="J90" s="97"/>
      <c r="K90" s="97"/>
      <c r="L90" s="97"/>
      <c r="M90" s="97"/>
      <c r="N90" s="97"/>
      <c r="O90" s="438"/>
      <c r="P90" s="438"/>
    </row>
    <row r="91" spans="3:16" ht="20.25">
      <c r="C91" s="98"/>
      <c r="D91" s="155"/>
      <c r="E91" s="155"/>
      <c r="F91" s="155"/>
      <c r="G91" s="155"/>
      <c r="H91" s="155"/>
      <c r="I91" s="155"/>
      <c r="J91" s="155"/>
      <c r="K91" s="155"/>
      <c r="L91" s="155"/>
      <c r="M91" s="155"/>
      <c r="N91" s="155"/>
      <c r="O91" s="155"/>
      <c r="P91" s="155"/>
    </row>
    <row r="92" spans="3:16" ht="20.25">
      <c r="C92" s="98"/>
      <c r="D92" s="437"/>
      <c r="E92" s="437"/>
      <c r="F92" s="437"/>
      <c r="G92" s="437"/>
      <c r="H92" s="437"/>
      <c r="I92" s="437"/>
      <c r="J92" s="437"/>
      <c r="K92" s="437"/>
      <c r="L92" s="437"/>
      <c r="M92" s="437"/>
      <c r="N92" s="437"/>
      <c r="O92" s="437"/>
      <c r="P92" s="437"/>
    </row>
    <row r="93" spans="3:16" ht="20.25">
      <c r="C93" s="98"/>
      <c r="D93" s="155"/>
      <c r="E93" s="155"/>
      <c r="F93" s="155"/>
      <c r="G93" s="155"/>
      <c r="H93" s="155"/>
      <c r="I93" s="155"/>
      <c r="J93" s="155"/>
      <c r="K93" s="155"/>
      <c r="L93" s="155"/>
      <c r="M93" s="155"/>
      <c r="N93" s="155"/>
      <c r="O93" s="155"/>
      <c r="P93" s="155"/>
    </row>
    <row r="94" spans="3:16" ht="20.25">
      <c r="C94" s="98"/>
      <c r="D94" s="437"/>
      <c r="E94" s="437"/>
      <c r="F94" s="437"/>
      <c r="G94" s="437"/>
      <c r="H94" s="437"/>
      <c r="I94" s="437"/>
      <c r="J94" s="437"/>
      <c r="K94" s="437"/>
      <c r="L94" s="437"/>
      <c r="M94" s="437"/>
      <c r="N94" s="437"/>
      <c r="O94" s="437"/>
      <c r="P94" s="437"/>
    </row>
    <row r="95" spans="3:16" ht="20.25">
      <c r="C95" s="302"/>
      <c r="D95" s="437"/>
      <c r="E95" s="437"/>
      <c r="F95" s="437"/>
      <c r="G95" s="437"/>
      <c r="H95" s="437"/>
      <c r="I95" s="437"/>
      <c r="J95" s="97"/>
      <c r="K95" s="97"/>
      <c r="L95" s="97"/>
      <c r="M95" s="438"/>
      <c r="N95" s="438"/>
      <c r="O95" s="438"/>
      <c r="P95" s="438"/>
    </row>
    <row r="96" spans="3:16" ht="20.25">
      <c r="C96" s="156"/>
      <c r="D96" s="156"/>
      <c r="E96" s="156"/>
      <c r="F96" s="156"/>
      <c r="G96" s="156"/>
      <c r="H96" s="156"/>
      <c r="I96" s="156"/>
      <c r="J96" s="156"/>
      <c r="K96" s="156"/>
      <c r="L96" s="156"/>
      <c r="M96" s="156"/>
      <c r="N96" s="156"/>
      <c r="O96" s="99"/>
      <c r="P96" s="99"/>
    </row>
    <row r="97" spans="3:16" ht="20.25">
      <c r="C97" s="155"/>
      <c r="D97" s="155"/>
      <c r="E97" s="155"/>
      <c r="F97" s="155"/>
      <c r="G97" s="155"/>
      <c r="H97" s="155"/>
      <c r="I97" s="155"/>
      <c r="J97" s="155"/>
      <c r="K97" s="155"/>
      <c r="L97" s="155"/>
      <c r="M97" s="155"/>
      <c r="N97" s="155"/>
      <c r="O97" s="99"/>
      <c r="P97" s="99"/>
    </row>
    <row r="98" spans="3:16" ht="20.25">
      <c r="C98" s="154"/>
      <c r="D98" s="154"/>
      <c r="E98" s="154"/>
      <c r="F98" s="154"/>
      <c r="G98" s="154"/>
      <c r="H98" s="154"/>
      <c r="I98" s="154"/>
      <c r="J98" s="154"/>
      <c r="K98" s="154"/>
      <c r="L98" s="154"/>
      <c r="M98" s="154"/>
      <c r="N98" s="154"/>
      <c r="O98" s="154"/>
      <c r="P98" s="154"/>
    </row>
    <row r="99" spans="4:16" ht="20.25">
      <c r="D99" s="303"/>
      <c r="E99" s="303"/>
      <c r="F99" s="303"/>
      <c r="G99" s="303"/>
      <c r="H99" s="303"/>
      <c r="I99" s="303"/>
      <c r="J99" s="304"/>
      <c r="K99" s="304"/>
      <c r="L99" s="304"/>
      <c r="M99" s="305"/>
      <c r="N99" s="305"/>
      <c r="O99" s="305"/>
      <c r="P99" s="305"/>
    </row>
    <row r="100" spans="3:16" ht="20.25">
      <c r="C100" s="306"/>
      <c r="D100" s="306"/>
      <c r="E100" s="306"/>
      <c r="F100" s="306"/>
      <c r="G100" s="306"/>
      <c r="H100" s="306"/>
      <c r="I100" s="306"/>
      <c r="J100" s="306"/>
      <c r="K100" s="306"/>
      <c r="L100" s="306"/>
      <c r="M100" s="306"/>
      <c r="N100" s="306"/>
      <c r="O100" s="306"/>
      <c r="P100" s="306"/>
    </row>
    <row r="101" spans="3:16" ht="20.25">
      <c r="C101" s="306"/>
      <c r="D101" s="306"/>
      <c r="E101" s="306"/>
      <c r="F101" s="306"/>
      <c r="G101" s="306"/>
      <c r="H101" s="306"/>
      <c r="I101" s="306"/>
      <c r="J101" s="306"/>
      <c r="K101" s="306"/>
      <c r="L101" s="306"/>
      <c r="M101" s="306"/>
      <c r="N101" s="306"/>
      <c r="O101" s="306"/>
      <c r="P101" s="306"/>
    </row>
    <row r="102" spans="3:16" ht="20.25">
      <c r="C102" s="306"/>
      <c r="D102" s="306"/>
      <c r="E102" s="306"/>
      <c r="F102" s="306"/>
      <c r="G102" s="306"/>
      <c r="H102" s="306"/>
      <c r="I102" s="306"/>
      <c r="J102" s="306"/>
      <c r="K102" s="306"/>
      <c r="L102" s="306"/>
      <c r="M102" s="306"/>
      <c r="N102" s="306"/>
      <c r="O102" s="306"/>
      <c r="P102" s="306"/>
    </row>
    <row r="103" spans="10:16" ht="20.25">
      <c r="J103" s="307"/>
      <c r="K103" s="307"/>
      <c r="L103" s="307"/>
      <c r="M103" s="307"/>
      <c r="N103" s="307"/>
      <c r="O103" s="307"/>
      <c r="P103" s="307"/>
    </row>
    <row r="106" spans="10:14" ht="20.25">
      <c r="J106" s="308"/>
      <c r="K106" s="308"/>
      <c r="L106" s="308"/>
      <c r="M106" s="308"/>
      <c r="N106" s="308"/>
    </row>
    <row r="107" spans="10:14" ht="20.25">
      <c r="J107" s="308"/>
      <c r="K107" s="308"/>
      <c r="L107" s="308"/>
      <c r="M107" s="308"/>
      <c r="N107" s="308"/>
    </row>
  </sheetData>
  <sheetProtection/>
  <mergeCells count="40">
    <mergeCell ref="C17:F17"/>
    <mergeCell ref="C6:M6"/>
    <mergeCell ref="O6:P6"/>
    <mergeCell ref="O7:P7"/>
    <mergeCell ref="C15:F15"/>
    <mergeCell ref="C16:F16"/>
    <mergeCell ref="C42:F42"/>
    <mergeCell ref="D22:F22"/>
    <mergeCell ref="D24:F24"/>
    <mergeCell ref="C31:F31"/>
    <mergeCell ref="C32:F32"/>
    <mergeCell ref="C33:F33"/>
    <mergeCell ref="D35:F35"/>
    <mergeCell ref="D36:F36"/>
    <mergeCell ref="C37:F37"/>
    <mergeCell ref="C38:F38"/>
    <mergeCell ref="C39:F39"/>
    <mergeCell ref="C40:F40"/>
    <mergeCell ref="C58:F58"/>
    <mergeCell ref="D43:F43"/>
    <mergeCell ref="D44:F44"/>
    <mergeCell ref="D45:F45"/>
    <mergeCell ref="D46:F46"/>
    <mergeCell ref="C47:F47"/>
    <mergeCell ref="C48:F48"/>
    <mergeCell ref="C49:F49"/>
    <mergeCell ref="C50:F50"/>
    <mergeCell ref="C52:F52"/>
    <mergeCell ref="C53:F53"/>
    <mergeCell ref="C54:F54"/>
    <mergeCell ref="D79:M79"/>
    <mergeCell ref="C81:L81"/>
    <mergeCell ref="C82:L82"/>
    <mergeCell ref="C83:M83"/>
    <mergeCell ref="D65:M65"/>
    <mergeCell ref="D67:M67"/>
    <mergeCell ref="D69:M69"/>
    <mergeCell ref="D72:M72"/>
    <mergeCell ref="D75:M75"/>
    <mergeCell ref="D77:M77"/>
  </mergeCells>
  <printOptions horizontalCentered="1"/>
  <pageMargins left="0" right="0" top="0.3937007874015748" bottom="0.2362204724409449" header="0.31496062992125984" footer="0.31496062992125984"/>
  <pageSetup fitToHeight="1" fitToWidth="1" horizontalDpi="300" verticalDpi="300" orientation="portrait" paperSize="9" scale="46" r:id="rId2"/>
  <drawing r:id="rId1"/>
</worksheet>
</file>

<file path=xl/worksheets/sheet3.xml><?xml version="1.0" encoding="utf-8"?>
<worksheet xmlns="http://schemas.openxmlformats.org/spreadsheetml/2006/main" xmlns:r="http://schemas.openxmlformats.org/officeDocument/2006/relationships">
  <dimension ref="B1:S65"/>
  <sheetViews>
    <sheetView showGridLines="0" zoomScale="70" zoomScaleNormal="70" zoomScaleSheetLayoutView="70" zoomScalePageLayoutView="0" workbookViewId="0" topLeftCell="B1">
      <selection activeCell="D24" sqref="D24:M24"/>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42.57421875" style="287" customWidth="1"/>
    <col min="7" max="7" width="5.8515625" style="287" bestFit="1" customWidth="1"/>
    <col min="8" max="8" width="21.7109375" style="287" customWidth="1"/>
    <col min="9" max="9" width="24.140625" style="287" customWidth="1"/>
    <col min="10" max="10" width="22.57421875" style="299" customWidth="1"/>
    <col min="11" max="11" width="22.140625" style="299" customWidth="1"/>
    <col min="12" max="12" width="25.00390625" style="299" hidden="1" customWidth="1"/>
    <col min="13" max="13" width="23.8515625" style="299" customWidth="1"/>
    <col min="14" max="14" width="0.9921875" style="299" customWidth="1"/>
    <col min="15" max="15" width="3.00390625" style="454" customWidth="1"/>
    <col min="16" max="16" width="2.28125" style="454" customWidth="1"/>
    <col min="17" max="17" width="17.57421875" style="287" hidden="1" customWidth="1"/>
    <col min="18" max="18" width="3.00390625" style="287" hidden="1" customWidth="1"/>
    <col min="19" max="19" width="16.57421875" style="287" hidden="1" customWidth="1"/>
    <col min="20" max="20" width="9.140625" style="287" customWidth="1"/>
    <col min="21" max="21" width="15.28125" style="287" bestFit="1" customWidth="1"/>
    <col min="22" max="22" width="9.140625" style="287" customWidth="1"/>
    <col min="23" max="23" width="15.140625" style="287" customWidth="1"/>
    <col min="24" max="24" width="8.421875" style="287" customWidth="1"/>
    <col min="25" max="16384" width="9.140625" style="287" customWidth="1"/>
  </cols>
  <sheetData>
    <row r="1" spans="3:16" ht="20.25">
      <c r="C1" s="283"/>
      <c r="D1" s="284"/>
      <c r="E1" s="283"/>
      <c r="F1" s="283"/>
      <c r="G1" s="285"/>
      <c r="H1" s="285"/>
      <c r="I1" s="285"/>
      <c r="J1" s="286"/>
      <c r="K1" s="286"/>
      <c r="L1" s="286"/>
      <c r="M1" s="286"/>
      <c r="N1" s="286"/>
      <c r="O1" s="453"/>
      <c r="P1" s="453"/>
    </row>
    <row r="2" spans="2:19" ht="5.25" customHeight="1">
      <c r="B2" s="289"/>
      <c r="C2" s="301"/>
      <c r="D2" s="301"/>
      <c r="E2" s="301"/>
      <c r="F2" s="301"/>
      <c r="G2" s="301"/>
      <c r="H2" s="301"/>
      <c r="I2" s="301"/>
      <c r="J2" s="301"/>
      <c r="K2" s="301"/>
      <c r="L2" s="301"/>
      <c r="M2" s="301"/>
      <c r="N2" s="301"/>
      <c r="O2" s="301"/>
      <c r="P2" s="301"/>
      <c r="Q2" s="289"/>
      <c r="S2" s="420"/>
    </row>
    <row r="3" spans="2:17" ht="42" customHeight="1">
      <c r="B3" s="289"/>
      <c r="C3" s="499"/>
      <c r="D3" s="499"/>
      <c r="E3" s="499"/>
      <c r="F3" s="499"/>
      <c r="G3" s="499"/>
      <c r="H3" s="499"/>
      <c r="I3" s="499"/>
      <c r="J3" s="499"/>
      <c r="K3" s="499"/>
      <c r="L3" s="499"/>
      <c r="M3" s="499"/>
      <c r="N3" s="101"/>
      <c r="O3" s="102"/>
      <c r="P3" s="102"/>
      <c r="Q3" s="289"/>
    </row>
    <row r="4" spans="3:17" s="283" customFormat="1" ht="16.5" customHeight="1">
      <c r="C4" s="219" t="s">
        <v>10</v>
      </c>
      <c r="D4" s="214"/>
      <c r="E4" s="215"/>
      <c r="F4" s="215"/>
      <c r="G4" s="216"/>
      <c r="H4" s="216"/>
      <c r="I4" s="216"/>
      <c r="J4" s="217"/>
      <c r="K4" s="217"/>
      <c r="L4" s="217"/>
      <c r="M4" s="215"/>
      <c r="N4" s="103"/>
      <c r="O4" s="455"/>
      <c r="P4" s="455"/>
      <c r="Q4" s="105"/>
    </row>
    <row r="5" spans="3:17" s="283" customFormat="1" ht="16.5" customHeight="1">
      <c r="C5" s="219"/>
      <c r="D5" s="214"/>
      <c r="E5" s="215"/>
      <c r="F5" s="215"/>
      <c r="G5" s="216"/>
      <c r="H5" s="216"/>
      <c r="I5" s="216"/>
      <c r="J5" s="217"/>
      <c r="K5" s="217"/>
      <c r="L5" s="217"/>
      <c r="M5" s="215"/>
      <c r="N5" s="103"/>
      <c r="O5" s="455"/>
      <c r="P5" s="455"/>
      <c r="Q5" s="105"/>
    </row>
    <row r="6" spans="3:17" ht="40.5" customHeight="1">
      <c r="C6" s="228">
        <v>1</v>
      </c>
      <c r="D6" s="492" t="s">
        <v>195</v>
      </c>
      <c r="E6" s="492"/>
      <c r="F6" s="492"/>
      <c r="G6" s="492"/>
      <c r="H6" s="492"/>
      <c r="I6" s="492"/>
      <c r="J6" s="492"/>
      <c r="K6" s="492"/>
      <c r="L6" s="492"/>
      <c r="M6" s="492"/>
      <c r="N6" s="154"/>
      <c r="O6" s="155"/>
      <c r="P6" s="155"/>
      <c r="Q6" s="289"/>
    </row>
    <row r="7" spans="3:17" ht="12" customHeight="1">
      <c r="C7" s="228"/>
      <c r="D7" s="462"/>
      <c r="E7" s="462"/>
      <c r="F7" s="462"/>
      <c r="G7" s="462"/>
      <c r="H7" s="462"/>
      <c r="I7" s="462"/>
      <c r="J7" s="462"/>
      <c r="K7" s="462"/>
      <c r="L7" s="462"/>
      <c r="M7" s="462"/>
      <c r="N7" s="154"/>
      <c r="O7" s="155"/>
      <c r="P7" s="155"/>
      <c r="Q7" s="289"/>
    </row>
    <row r="8" spans="3:17" ht="47.25" customHeight="1">
      <c r="C8" s="228">
        <v>2</v>
      </c>
      <c r="D8" s="497" t="s">
        <v>147</v>
      </c>
      <c r="E8" s="497"/>
      <c r="F8" s="497"/>
      <c r="G8" s="497"/>
      <c r="H8" s="497"/>
      <c r="I8" s="497"/>
      <c r="J8" s="497"/>
      <c r="K8" s="497"/>
      <c r="L8" s="497"/>
      <c r="M8" s="497"/>
      <c r="N8" s="154"/>
      <c r="O8" s="155"/>
      <c r="P8" s="155"/>
      <c r="Q8" s="289"/>
    </row>
    <row r="9" spans="3:17" ht="0.75" customHeight="1">
      <c r="C9" s="228"/>
      <c r="D9" s="160"/>
      <c r="E9" s="160"/>
      <c r="F9" s="160"/>
      <c r="G9" s="160"/>
      <c r="H9" s="160"/>
      <c r="I9" s="160"/>
      <c r="J9" s="160"/>
      <c r="K9" s="160"/>
      <c r="L9" s="160"/>
      <c r="M9" s="160"/>
      <c r="N9" s="154"/>
      <c r="O9" s="155"/>
      <c r="P9" s="155"/>
      <c r="Q9" s="289"/>
    </row>
    <row r="10" spans="3:16" ht="45" customHeight="1" hidden="1">
      <c r="C10" s="228">
        <v>3</v>
      </c>
      <c r="D10" s="510" t="s">
        <v>152</v>
      </c>
      <c r="E10" s="510"/>
      <c r="F10" s="510"/>
      <c r="G10" s="510"/>
      <c r="H10" s="510"/>
      <c r="I10" s="510"/>
      <c r="J10" s="510"/>
      <c r="K10" s="510"/>
      <c r="L10" s="510"/>
      <c r="M10" s="510"/>
      <c r="N10" s="154"/>
      <c r="O10" s="155"/>
      <c r="P10" s="155"/>
    </row>
    <row r="11" spans="3:16" ht="4.5" customHeight="1" hidden="1">
      <c r="C11" s="228"/>
      <c r="D11" s="462"/>
      <c r="E11" s="462"/>
      <c r="F11" s="462"/>
      <c r="G11" s="462"/>
      <c r="H11" s="462"/>
      <c r="I11" s="462"/>
      <c r="J11" s="462"/>
      <c r="K11" s="462"/>
      <c r="L11" s="462"/>
      <c r="M11" s="462"/>
      <c r="N11" s="154"/>
      <c r="O11" s="155"/>
      <c r="P11" s="155"/>
    </row>
    <row r="12" spans="3:16" ht="8.25" customHeight="1">
      <c r="C12" s="228"/>
      <c r="D12" s="462"/>
      <c r="E12" s="462"/>
      <c r="F12" s="462"/>
      <c r="G12" s="462"/>
      <c r="H12" s="462"/>
      <c r="I12" s="462"/>
      <c r="J12" s="462"/>
      <c r="K12" s="462"/>
      <c r="L12" s="462"/>
      <c r="M12" s="462"/>
      <c r="N12" s="155"/>
      <c r="O12" s="155"/>
      <c r="P12" s="155"/>
    </row>
    <row r="13" spans="3:16" ht="47.25" customHeight="1">
      <c r="C13" s="469">
        <v>3</v>
      </c>
      <c r="D13" s="515" t="s">
        <v>197</v>
      </c>
      <c r="E13" s="515"/>
      <c r="F13" s="515"/>
      <c r="G13" s="515"/>
      <c r="H13" s="515"/>
      <c r="I13" s="515"/>
      <c r="J13" s="515"/>
      <c r="K13" s="515"/>
      <c r="L13" s="515"/>
      <c r="M13" s="515"/>
      <c r="N13" s="155"/>
      <c r="O13" s="155"/>
      <c r="P13" s="155"/>
    </row>
    <row r="14" spans="3:16" ht="3" customHeight="1">
      <c r="C14" s="228"/>
      <c r="D14" s="462"/>
      <c r="E14" s="462"/>
      <c r="F14" s="462"/>
      <c r="G14" s="462"/>
      <c r="H14" s="462"/>
      <c r="I14" s="462"/>
      <c r="J14" s="462"/>
      <c r="K14" s="462"/>
      <c r="L14" s="462"/>
      <c r="M14" s="462"/>
      <c r="N14" s="155"/>
      <c r="O14" s="155"/>
      <c r="P14" s="155"/>
    </row>
    <row r="15" spans="3:16" ht="3" customHeight="1">
      <c r="C15" s="228"/>
      <c r="D15" s="462"/>
      <c r="E15" s="462"/>
      <c r="F15" s="462"/>
      <c r="G15" s="462"/>
      <c r="H15" s="462"/>
      <c r="I15" s="462"/>
      <c r="J15" s="462"/>
      <c r="K15" s="462"/>
      <c r="L15" s="462"/>
      <c r="M15" s="462"/>
      <c r="N15" s="155"/>
      <c r="O15" s="155"/>
      <c r="P15" s="155"/>
    </row>
    <row r="16" spans="3:16" ht="4.5" customHeight="1">
      <c r="C16" s="228"/>
      <c r="D16" s="462"/>
      <c r="E16" s="462"/>
      <c r="F16" s="462"/>
      <c r="G16" s="462"/>
      <c r="H16" s="462"/>
      <c r="I16" s="462"/>
      <c r="J16" s="462"/>
      <c r="K16" s="462"/>
      <c r="L16" s="462"/>
      <c r="M16" s="462"/>
      <c r="N16" s="155"/>
      <c r="O16" s="155"/>
      <c r="P16" s="155"/>
    </row>
    <row r="17" spans="3:16" ht="72" customHeight="1" hidden="1">
      <c r="C17" s="228"/>
      <c r="D17" s="492" t="s">
        <v>181</v>
      </c>
      <c r="E17" s="492"/>
      <c r="F17" s="492"/>
      <c r="G17" s="492"/>
      <c r="H17" s="492"/>
      <c r="I17" s="492"/>
      <c r="J17" s="492"/>
      <c r="K17" s="492"/>
      <c r="L17" s="492"/>
      <c r="M17" s="492"/>
      <c r="N17" s="155"/>
      <c r="O17" s="155"/>
      <c r="P17" s="155"/>
    </row>
    <row r="18" spans="3:16" ht="1.5" customHeight="1">
      <c r="C18" s="228"/>
      <c r="D18" s="462"/>
      <c r="E18" s="462"/>
      <c r="F18" s="462"/>
      <c r="G18" s="462"/>
      <c r="H18" s="462"/>
      <c r="I18" s="462"/>
      <c r="J18" s="462"/>
      <c r="K18" s="462"/>
      <c r="L18" s="462"/>
      <c r="M18" s="462"/>
      <c r="N18" s="155"/>
      <c r="O18" s="155"/>
      <c r="P18" s="155"/>
    </row>
    <row r="19" spans="3:16" ht="27" customHeight="1" hidden="1">
      <c r="C19" s="228"/>
      <c r="D19" s="462"/>
      <c r="E19" s="462"/>
      <c r="F19" s="462"/>
      <c r="G19" s="462"/>
      <c r="H19" s="462"/>
      <c r="I19" s="462"/>
      <c r="J19" s="462"/>
      <c r="K19" s="462"/>
      <c r="L19" s="462"/>
      <c r="M19" s="462"/>
      <c r="N19" s="155"/>
      <c r="O19" s="155"/>
      <c r="P19" s="155"/>
    </row>
    <row r="20" spans="3:16" ht="44.25" customHeight="1">
      <c r="C20" s="228">
        <v>4</v>
      </c>
      <c r="D20" s="510" t="s">
        <v>182</v>
      </c>
      <c r="E20" s="510"/>
      <c r="F20" s="510"/>
      <c r="G20" s="510"/>
      <c r="H20" s="510"/>
      <c r="I20" s="510"/>
      <c r="J20" s="510"/>
      <c r="K20" s="510"/>
      <c r="L20" s="510"/>
      <c r="M20" s="510"/>
      <c r="N20" s="155"/>
      <c r="O20" s="155"/>
      <c r="P20" s="155"/>
    </row>
    <row r="21" spans="3:16" ht="9" customHeight="1">
      <c r="C21" s="228"/>
      <c r="D21" s="462"/>
      <c r="E21" s="462"/>
      <c r="F21" s="462"/>
      <c r="G21" s="462"/>
      <c r="H21" s="462"/>
      <c r="I21" s="462"/>
      <c r="J21" s="462"/>
      <c r="K21" s="462"/>
      <c r="L21" s="462"/>
      <c r="M21" s="462"/>
      <c r="N21" s="155"/>
      <c r="O21" s="155"/>
      <c r="P21" s="155"/>
    </row>
    <row r="22" spans="3:16" ht="44.25" customHeight="1">
      <c r="C22" s="228">
        <v>5</v>
      </c>
      <c r="D22" s="514" t="s">
        <v>192</v>
      </c>
      <c r="E22" s="514"/>
      <c r="F22" s="514"/>
      <c r="G22" s="514"/>
      <c r="H22" s="514"/>
      <c r="I22" s="514"/>
      <c r="J22" s="514"/>
      <c r="K22" s="514"/>
      <c r="L22" s="514"/>
      <c r="M22" s="514"/>
      <c r="N22" s="155"/>
      <c r="O22" s="155"/>
      <c r="P22" s="155"/>
    </row>
    <row r="23" spans="3:16" ht="8.25" customHeight="1">
      <c r="C23" s="228"/>
      <c r="D23" s="462"/>
      <c r="E23" s="462"/>
      <c r="F23" s="462"/>
      <c r="G23" s="462"/>
      <c r="H23" s="462"/>
      <c r="I23" s="462"/>
      <c r="J23" s="462"/>
      <c r="K23" s="462"/>
      <c r="L23" s="462"/>
      <c r="M23" s="462"/>
      <c r="N23" s="155"/>
      <c r="O23" s="155"/>
      <c r="P23" s="155"/>
    </row>
    <row r="24" spans="3:19" ht="105.75" customHeight="1">
      <c r="C24" s="228">
        <v>6</v>
      </c>
      <c r="D24" s="515" t="s">
        <v>198</v>
      </c>
      <c r="E24" s="515"/>
      <c r="F24" s="515"/>
      <c r="G24" s="515"/>
      <c r="H24" s="515"/>
      <c r="I24" s="515"/>
      <c r="J24" s="515"/>
      <c r="K24" s="515"/>
      <c r="L24" s="515"/>
      <c r="M24" s="515"/>
      <c r="N24" s="155"/>
      <c r="O24" s="155"/>
      <c r="P24" s="155"/>
      <c r="S24" s="443"/>
    </row>
    <row r="25" spans="3:19" ht="7.5" customHeight="1">
      <c r="C25" s="228"/>
      <c r="D25" s="462"/>
      <c r="E25" s="462"/>
      <c r="F25" s="462"/>
      <c r="G25" s="462"/>
      <c r="H25" s="462"/>
      <c r="I25" s="462"/>
      <c r="J25" s="462"/>
      <c r="K25" s="462"/>
      <c r="L25" s="462"/>
      <c r="M25" s="462"/>
      <c r="N25" s="155"/>
      <c r="O25" s="155"/>
      <c r="P25" s="155"/>
      <c r="S25" s="443"/>
    </row>
    <row r="26" spans="3:19" ht="67.5" customHeight="1">
      <c r="C26" s="228">
        <v>7</v>
      </c>
      <c r="D26" s="516" t="s">
        <v>186</v>
      </c>
      <c r="E26" s="516"/>
      <c r="F26" s="516"/>
      <c r="G26" s="516"/>
      <c r="H26" s="516"/>
      <c r="I26" s="516"/>
      <c r="J26" s="516"/>
      <c r="K26" s="516"/>
      <c r="L26" s="516"/>
      <c r="M26" s="516"/>
      <c r="N26" s="155"/>
      <c r="O26" s="155"/>
      <c r="P26" s="155"/>
      <c r="S26" s="443"/>
    </row>
    <row r="27" spans="3:19" ht="5.25" customHeight="1">
      <c r="C27" s="228"/>
      <c r="D27" s="464"/>
      <c r="E27" s="464"/>
      <c r="F27" s="464"/>
      <c r="G27" s="464"/>
      <c r="H27" s="464"/>
      <c r="I27" s="464"/>
      <c r="J27" s="464"/>
      <c r="K27" s="464"/>
      <c r="L27" s="464"/>
      <c r="M27" s="464"/>
      <c r="N27" s="155"/>
      <c r="O27" s="155"/>
      <c r="P27" s="155"/>
      <c r="S27" s="443"/>
    </row>
    <row r="28" spans="3:19" ht="115.5" customHeight="1">
      <c r="C28" s="228">
        <v>8</v>
      </c>
      <c r="D28" s="498" t="s">
        <v>188</v>
      </c>
      <c r="E28" s="498"/>
      <c r="F28" s="498"/>
      <c r="G28" s="498"/>
      <c r="H28" s="498"/>
      <c r="I28" s="498"/>
      <c r="J28" s="498"/>
      <c r="K28" s="498"/>
      <c r="L28" s="498"/>
      <c r="M28" s="498"/>
      <c r="N28" s="155"/>
      <c r="O28" s="155"/>
      <c r="P28" s="155"/>
      <c r="S28" s="443"/>
    </row>
    <row r="29" spans="3:19" ht="6.75" customHeight="1">
      <c r="C29" s="228"/>
      <c r="D29" s="461"/>
      <c r="E29" s="462"/>
      <c r="F29" s="462"/>
      <c r="G29" s="462"/>
      <c r="H29" s="462"/>
      <c r="I29" s="462"/>
      <c r="J29" s="462"/>
      <c r="K29" s="462"/>
      <c r="L29" s="462"/>
      <c r="M29" s="462"/>
      <c r="N29" s="155"/>
      <c r="O29" s="155"/>
      <c r="P29" s="155"/>
      <c r="S29" s="443"/>
    </row>
    <row r="30" spans="3:19" ht="38.25" customHeight="1">
      <c r="C30" s="228">
        <v>9</v>
      </c>
      <c r="D30" s="514" t="s">
        <v>190</v>
      </c>
      <c r="E30" s="514"/>
      <c r="F30" s="514"/>
      <c r="G30" s="514"/>
      <c r="H30" s="514"/>
      <c r="I30" s="514"/>
      <c r="J30" s="514"/>
      <c r="K30" s="514"/>
      <c r="L30" s="514"/>
      <c r="M30" s="514"/>
      <c r="N30" s="155"/>
      <c r="O30" s="155"/>
      <c r="P30" s="155"/>
      <c r="S30" s="443"/>
    </row>
    <row r="31" spans="3:19" ht="7.5" customHeight="1">
      <c r="C31" s="228"/>
      <c r="D31" s="462"/>
      <c r="E31" s="462"/>
      <c r="F31" s="462"/>
      <c r="G31" s="462"/>
      <c r="H31" s="462"/>
      <c r="I31" s="462"/>
      <c r="J31" s="462"/>
      <c r="K31" s="462"/>
      <c r="L31" s="462"/>
      <c r="M31" s="462"/>
      <c r="N31" s="155"/>
      <c r="O31" s="155"/>
      <c r="P31" s="155"/>
      <c r="S31" s="443"/>
    </row>
    <row r="32" spans="3:19" ht="20.25" customHeight="1">
      <c r="C32" s="228">
        <v>10</v>
      </c>
      <c r="D32" s="514" t="s">
        <v>191</v>
      </c>
      <c r="E32" s="514"/>
      <c r="F32" s="514"/>
      <c r="G32" s="514"/>
      <c r="H32" s="514"/>
      <c r="I32" s="514"/>
      <c r="J32" s="514"/>
      <c r="K32" s="514"/>
      <c r="L32" s="514"/>
      <c r="M32" s="514"/>
      <c r="N32" s="155"/>
      <c r="O32" s="155"/>
      <c r="P32" s="155"/>
      <c r="S32" s="443"/>
    </row>
    <row r="33" spans="3:19" ht="10.5" customHeight="1">
      <c r="C33" s="228"/>
      <c r="D33" s="462"/>
      <c r="E33" s="462"/>
      <c r="F33" s="462"/>
      <c r="G33" s="462"/>
      <c r="H33" s="462"/>
      <c r="I33" s="462"/>
      <c r="J33" s="462"/>
      <c r="K33" s="462"/>
      <c r="L33" s="462"/>
      <c r="M33" s="462"/>
      <c r="N33" s="155"/>
      <c r="O33" s="155"/>
      <c r="P33" s="155"/>
      <c r="S33" s="443"/>
    </row>
    <row r="34" spans="3:19" ht="10.5" customHeight="1">
      <c r="C34" s="228"/>
      <c r="D34" s="467"/>
      <c r="E34" s="467"/>
      <c r="F34" s="467"/>
      <c r="G34" s="467"/>
      <c r="H34" s="467"/>
      <c r="I34" s="467"/>
      <c r="J34" s="467"/>
      <c r="K34" s="467"/>
      <c r="L34" s="467"/>
      <c r="M34" s="467"/>
      <c r="N34" s="155"/>
      <c r="O34" s="155"/>
      <c r="P34" s="155"/>
      <c r="S34" s="443"/>
    </row>
    <row r="35" spans="3:17" ht="20.25" customHeight="1">
      <c r="C35" s="228">
        <v>11</v>
      </c>
      <c r="D35" s="492" t="s">
        <v>99</v>
      </c>
      <c r="E35" s="492"/>
      <c r="F35" s="492"/>
      <c r="G35" s="492"/>
      <c r="H35" s="492"/>
      <c r="I35" s="492"/>
      <c r="J35" s="492"/>
      <c r="K35" s="492"/>
      <c r="L35" s="492"/>
      <c r="M35" s="492"/>
      <c r="N35" s="155"/>
      <c r="O35" s="155"/>
      <c r="P35" s="155"/>
      <c r="Q35" s="443"/>
    </row>
    <row r="36" spans="3:16" ht="6" customHeight="1" hidden="1">
      <c r="C36" s="228"/>
      <c r="D36" s="462"/>
      <c r="E36" s="462"/>
      <c r="F36" s="462"/>
      <c r="G36" s="462"/>
      <c r="H36" s="462"/>
      <c r="I36" s="462"/>
      <c r="J36" s="462"/>
      <c r="K36" s="462"/>
      <c r="L36" s="462"/>
      <c r="M36" s="462"/>
      <c r="N36" s="155"/>
      <c r="O36" s="155"/>
      <c r="P36" s="155"/>
    </row>
    <row r="37" spans="3:16" ht="24" customHeight="1" hidden="1">
      <c r="C37" s="441">
        <v>7</v>
      </c>
      <c r="D37" s="517" t="s">
        <v>163</v>
      </c>
      <c r="E37" s="517"/>
      <c r="F37" s="517"/>
      <c r="G37" s="517"/>
      <c r="H37" s="517"/>
      <c r="I37" s="517"/>
      <c r="J37" s="517"/>
      <c r="K37" s="517"/>
      <c r="L37" s="517"/>
      <c r="M37" s="517"/>
      <c r="N37" s="155"/>
      <c r="O37" s="155"/>
      <c r="P37" s="155"/>
    </row>
    <row r="38" spans="3:16" ht="4.5" customHeight="1">
      <c r="C38" s="228"/>
      <c r="D38" s="462"/>
      <c r="E38" s="462"/>
      <c r="F38" s="462"/>
      <c r="G38" s="462"/>
      <c r="H38" s="462"/>
      <c r="I38" s="462"/>
      <c r="J38" s="462"/>
      <c r="K38" s="462"/>
      <c r="L38" s="462"/>
      <c r="M38" s="462"/>
      <c r="N38" s="155"/>
      <c r="O38" s="155"/>
      <c r="P38" s="155"/>
    </row>
    <row r="39" spans="3:16" ht="20.25">
      <c r="C39" s="489"/>
      <c r="D39" s="489"/>
      <c r="E39" s="489"/>
      <c r="F39" s="489"/>
      <c r="G39" s="489"/>
      <c r="H39" s="489"/>
      <c r="I39" s="489"/>
      <c r="J39" s="489"/>
      <c r="K39" s="489"/>
      <c r="L39" s="489"/>
      <c r="M39" s="462"/>
      <c r="N39" s="97"/>
      <c r="O39" s="462"/>
      <c r="P39" s="462"/>
    </row>
    <row r="40" spans="3:16" ht="3.75" customHeight="1">
      <c r="C40" s="492"/>
      <c r="D40" s="492"/>
      <c r="E40" s="492"/>
      <c r="F40" s="492"/>
      <c r="G40" s="492"/>
      <c r="H40" s="492"/>
      <c r="I40" s="492"/>
      <c r="J40" s="492"/>
      <c r="K40" s="492"/>
      <c r="L40" s="492"/>
      <c r="M40" s="462"/>
      <c r="N40" s="97"/>
      <c r="O40" s="462"/>
      <c r="P40" s="462"/>
    </row>
    <row r="41" spans="3:16" ht="20.25">
      <c r="C41" s="492"/>
      <c r="D41" s="492"/>
      <c r="E41" s="492"/>
      <c r="F41" s="492"/>
      <c r="G41" s="492"/>
      <c r="H41" s="492"/>
      <c r="I41" s="492"/>
      <c r="J41" s="492"/>
      <c r="K41" s="492"/>
      <c r="L41" s="492"/>
      <c r="M41" s="492"/>
      <c r="N41" s="154"/>
      <c r="O41" s="155"/>
      <c r="P41" s="155"/>
    </row>
    <row r="42" spans="3:16" ht="20.25">
      <c r="C42" s="98"/>
      <c r="D42" s="462"/>
      <c r="E42" s="462"/>
      <c r="F42" s="462"/>
      <c r="G42" s="462"/>
      <c r="H42" s="462"/>
      <c r="I42" s="462"/>
      <c r="J42" s="97"/>
      <c r="K42" s="97"/>
      <c r="L42" s="97"/>
      <c r="M42" s="97"/>
      <c r="N42" s="97"/>
      <c r="O42" s="462"/>
      <c r="P42" s="462"/>
    </row>
    <row r="43" spans="3:16" ht="20.25">
      <c r="C43" s="98"/>
      <c r="D43" s="155"/>
      <c r="E43" s="155"/>
      <c r="F43" s="155"/>
      <c r="G43" s="155"/>
      <c r="H43" s="155"/>
      <c r="I43" s="155"/>
      <c r="J43" s="155"/>
      <c r="K43" s="155"/>
      <c r="L43" s="155"/>
      <c r="M43" s="155"/>
      <c r="N43" s="155"/>
      <c r="O43" s="155"/>
      <c r="P43" s="155"/>
    </row>
    <row r="44" spans="3:16" ht="20.25">
      <c r="C44" s="98"/>
      <c r="D44" s="462"/>
      <c r="E44" s="462"/>
      <c r="F44" s="462"/>
      <c r="G44" s="462"/>
      <c r="H44" s="462"/>
      <c r="I44" s="462"/>
      <c r="J44" s="97"/>
      <c r="K44" s="97"/>
      <c r="L44" s="97"/>
      <c r="M44" s="97"/>
      <c r="N44" s="97"/>
      <c r="O44" s="462"/>
      <c r="P44" s="462"/>
    </row>
    <row r="45" spans="3:16" ht="20.25">
      <c r="C45" s="98"/>
      <c r="D45" s="155"/>
      <c r="E45" s="155"/>
      <c r="F45" s="155"/>
      <c r="G45" s="155"/>
      <c r="H45" s="155"/>
      <c r="I45" s="155"/>
      <c r="J45" s="155"/>
      <c r="K45" s="155"/>
      <c r="L45" s="155"/>
      <c r="M45" s="155"/>
      <c r="N45" s="155"/>
      <c r="O45" s="155"/>
      <c r="P45" s="155"/>
    </row>
    <row r="46" spans="3:16" ht="20.25">
      <c r="C46" s="98"/>
      <c r="D46" s="462"/>
      <c r="E46" s="462"/>
      <c r="F46" s="462"/>
      <c r="G46" s="462"/>
      <c r="H46" s="462"/>
      <c r="I46" s="462"/>
      <c r="J46" s="462"/>
      <c r="K46" s="462"/>
      <c r="L46" s="462"/>
      <c r="M46" s="462"/>
      <c r="N46" s="462"/>
      <c r="O46" s="462"/>
      <c r="P46" s="462"/>
    </row>
    <row r="47" spans="3:16" ht="20.25">
      <c r="C47" s="98"/>
      <c r="D47" s="155"/>
      <c r="E47" s="155"/>
      <c r="F47" s="155"/>
      <c r="G47" s="155"/>
      <c r="H47" s="155"/>
      <c r="I47" s="155"/>
      <c r="J47" s="155"/>
      <c r="K47" s="155"/>
      <c r="L47" s="155"/>
      <c r="M47" s="155"/>
      <c r="N47" s="155"/>
      <c r="O47" s="155"/>
      <c r="P47" s="155"/>
    </row>
    <row r="48" spans="3:16" ht="20.25">
      <c r="C48" s="98"/>
      <c r="D48" s="462"/>
      <c r="E48" s="462"/>
      <c r="F48" s="462"/>
      <c r="G48" s="462"/>
      <c r="H48" s="462"/>
      <c r="I48" s="462"/>
      <c r="J48" s="97"/>
      <c r="K48" s="97"/>
      <c r="L48" s="97"/>
      <c r="M48" s="97"/>
      <c r="N48" s="97"/>
      <c r="O48" s="462"/>
      <c r="P48" s="462"/>
    </row>
    <row r="49" spans="3:16" ht="20.25">
      <c r="C49" s="98"/>
      <c r="D49" s="155"/>
      <c r="E49" s="155"/>
      <c r="F49" s="155"/>
      <c r="G49" s="155"/>
      <c r="H49" s="155"/>
      <c r="I49" s="155"/>
      <c r="J49" s="155"/>
      <c r="K49" s="155"/>
      <c r="L49" s="155"/>
      <c r="M49" s="155"/>
      <c r="N49" s="155"/>
      <c r="O49" s="155"/>
      <c r="P49" s="155"/>
    </row>
    <row r="50" spans="3:16" ht="20.25">
      <c r="C50" s="98"/>
      <c r="D50" s="462"/>
      <c r="E50" s="462"/>
      <c r="F50" s="462"/>
      <c r="G50" s="462"/>
      <c r="H50" s="462"/>
      <c r="I50" s="462"/>
      <c r="J50" s="462"/>
      <c r="K50" s="462"/>
      <c r="L50" s="462"/>
      <c r="M50" s="462"/>
      <c r="N50" s="462"/>
      <c r="O50" s="462"/>
      <c r="P50" s="462"/>
    </row>
    <row r="51" spans="3:16" ht="20.25">
      <c r="C51" s="98"/>
      <c r="D51" s="155"/>
      <c r="E51" s="155"/>
      <c r="F51" s="155"/>
      <c r="G51" s="155"/>
      <c r="H51" s="155"/>
      <c r="I51" s="155"/>
      <c r="J51" s="155"/>
      <c r="K51" s="155"/>
      <c r="L51" s="155"/>
      <c r="M51" s="155"/>
      <c r="N51" s="155"/>
      <c r="O51" s="155"/>
      <c r="P51" s="155"/>
    </row>
    <row r="52" spans="3:16" ht="20.25">
      <c r="C52" s="98"/>
      <c r="D52" s="462"/>
      <c r="E52" s="462"/>
      <c r="F52" s="462"/>
      <c r="G52" s="462"/>
      <c r="H52" s="462"/>
      <c r="I52" s="462"/>
      <c r="J52" s="462"/>
      <c r="K52" s="462"/>
      <c r="L52" s="462"/>
      <c r="M52" s="462"/>
      <c r="N52" s="462"/>
      <c r="O52" s="462"/>
      <c r="P52" s="462"/>
    </row>
    <row r="53" spans="3:16" ht="20.25">
      <c r="C53" s="302"/>
      <c r="D53" s="462"/>
      <c r="E53" s="462"/>
      <c r="F53" s="462"/>
      <c r="G53" s="462"/>
      <c r="H53" s="462"/>
      <c r="I53" s="462"/>
      <c r="J53" s="97"/>
      <c r="K53" s="97"/>
      <c r="L53" s="97"/>
      <c r="M53" s="463"/>
      <c r="N53" s="463"/>
      <c r="O53" s="462"/>
      <c r="P53" s="462"/>
    </row>
    <row r="54" spans="3:16" ht="20.25">
      <c r="C54" s="156"/>
      <c r="D54" s="156"/>
      <c r="E54" s="156"/>
      <c r="F54" s="156"/>
      <c r="G54" s="156"/>
      <c r="H54" s="156"/>
      <c r="I54" s="156"/>
      <c r="J54" s="156"/>
      <c r="K54" s="156"/>
      <c r="L54" s="156"/>
      <c r="M54" s="156"/>
      <c r="N54" s="156"/>
      <c r="O54" s="99"/>
      <c r="P54" s="99"/>
    </row>
    <row r="55" spans="3:16" ht="20.25">
      <c r="C55" s="155"/>
      <c r="D55" s="155"/>
      <c r="E55" s="155"/>
      <c r="F55" s="155"/>
      <c r="G55" s="155"/>
      <c r="H55" s="155"/>
      <c r="I55" s="155"/>
      <c r="J55" s="155"/>
      <c r="K55" s="155"/>
      <c r="L55" s="155"/>
      <c r="M55" s="155"/>
      <c r="N55" s="155"/>
      <c r="O55" s="99"/>
      <c r="P55" s="99"/>
    </row>
    <row r="56" spans="3:16" ht="20.25">
      <c r="C56" s="154"/>
      <c r="D56" s="154"/>
      <c r="E56" s="154"/>
      <c r="F56" s="154"/>
      <c r="G56" s="154"/>
      <c r="H56" s="154"/>
      <c r="I56" s="154"/>
      <c r="J56" s="154"/>
      <c r="K56" s="154"/>
      <c r="L56" s="154"/>
      <c r="M56" s="154"/>
      <c r="N56" s="154"/>
      <c r="O56" s="155"/>
      <c r="P56" s="155"/>
    </row>
    <row r="57" spans="4:16" ht="20.25">
      <c r="D57" s="303"/>
      <c r="E57" s="303"/>
      <c r="F57" s="303"/>
      <c r="G57" s="303"/>
      <c r="H57" s="303"/>
      <c r="I57" s="303"/>
      <c r="J57" s="304"/>
      <c r="K57" s="304"/>
      <c r="L57" s="304"/>
      <c r="M57" s="305"/>
      <c r="N57" s="305"/>
      <c r="O57" s="456"/>
      <c r="P57" s="456"/>
    </row>
    <row r="58" spans="3:16" ht="20.25">
      <c r="C58" s="306"/>
      <c r="D58" s="306"/>
      <c r="E58" s="306"/>
      <c r="F58" s="306"/>
      <c r="G58" s="306"/>
      <c r="H58" s="306"/>
      <c r="I58" s="306"/>
      <c r="J58" s="306"/>
      <c r="K58" s="306"/>
      <c r="L58" s="306"/>
      <c r="M58" s="306"/>
      <c r="N58" s="306"/>
      <c r="O58" s="306"/>
      <c r="P58" s="306"/>
    </row>
    <row r="59" spans="3:16" ht="20.25">
      <c r="C59" s="306"/>
      <c r="D59" s="306"/>
      <c r="E59" s="306"/>
      <c r="F59" s="306"/>
      <c r="G59" s="306"/>
      <c r="H59" s="306"/>
      <c r="I59" s="306"/>
      <c r="J59" s="306"/>
      <c r="K59" s="306"/>
      <c r="L59" s="306"/>
      <c r="M59" s="306"/>
      <c r="N59" s="306"/>
      <c r="O59" s="306"/>
      <c r="P59" s="306"/>
    </row>
    <row r="60" spans="3:16" ht="20.25">
      <c r="C60" s="306"/>
      <c r="D60" s="306"/>
      <c r="E60" s="306"/>
      <c r="F60" s="306"/>
      <c r="G60" s="306"/>
      <c r="H60" s="306"/>
      <c r="I60" s="306"/>
      <c r="J60" s="306"/>
      <c r="K60" s="306"/>
      <c r="L60" s="306"/>
      <c r="M60" s="306"/>
      <c r="N60" s="306"/>
      <c r="O60" s="306"/>
      <c r="P60" s="306"/>
    </row>
    <row r="61" spans="10:16" ht="20.25">
      <c r="J61" s="307"/>
      <c r="K61" s="307"/>
      <c r="L61" s="307"/>
      <c r="M61" s="307"/>
      <c r="N61" s="307"/>
      <c r="O61" s="457"/>
      <c r="P61" s="457"/>
    </row>
    <row r="64" spans="10:14" ht="20.25">
      <c r="J64" s="308"/>
      <c r="K64" s="308"/>
      <c r="L64" s="308"/>
      <c r="M64" s="308"/>
      <c r="N64" s="308"/>
    </row>
    <row r="65" spans="10:14" ht="20.25">
      <c r="J65" s="308"/>
      <c r="K65" s="308"/>
      <c r="L65" s="308"/>
      <c r="M65" s="308"/>
      <c r="N65" s="308"/>
    </row>
  </sheetData>
  <sheetProtection/>
  <mergeCells count="18">
    <mergeCell ref="D35:M35"/>
    <mergeCell ref="D37:M37"/>
    <mergeCell ref="C39:L39"/>
    <mergeCell ref="C40:L40"/>
    <mergeCell ref="C41:M41"/>
    <mergeCell ref="C3:M3"/>
    <mergeCell ref="D32:M32"/>
    <mergeCell ref="D6:M6"/>
    <mergeCell ref="D8:M8"/>
    <mergeCell ref="D10:M10"/>
    <mergeCell ref="D13:M13"/>
    <mergeCell ref="D17:M17"/>
    <mergeCell ref="D20:M20"/>
    <mergeCell ref="D22:M22"/>
    <mergeCell ref="D24:M24"/>
    <mergeCell ref="D26:M26"/>
    <mergeCell ref="D28:M28"/>
    <mergeCell ref="D30:M30"/>
  </mergeCells>
  <printOptions horizontalCentered="1"/>
  <pageMargins left="0" right="0" top="0.3937007874015748" bottom="0.2362204724409449" header="0.31496062992125984" footer="0.31496062992125984"/>
  <pageSetup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showGridLines="0" view="pageBreakPreview" zoomScale="50" zoomScaleNormal="70" zoomScaleSheetLayoutView="50" zoomScalePageLayoutView="0" workbookViewId="0" topLeftCell="A49">
      <selection activeCell="D69" sqref="D69:K69"/>
    </sheetView>
  </sheetViews>
  <sheetFormatPr defaultColWidth="9.140625" defaultRowHeight="12.75"/>
  <cols>
    <col min="1" max="1" width="1.57421875" style="287" customWidth="1"/>
    <col min="2" max="2" width="2.00390625" style="287" customWidth="1"/>
    <col min="3" max="3" width="7.7109375" style="287" customWidth="1"/>
    <col min="4" max="4" width="34.8515625" style="289" customWidth="1"/>
    <col min="5" max="5" width="6.28125" style="287" customWidth="1"/>
    <col min="6" max="6" width="53.7109375" style="287" customWidth="1"/>
    <col min="7" max="7" width="5.8515625" style="287" bestFit="1" customWidth="1"/>
    <col min="8" max="8" width="21.7109375" style="287" customWidth="1"/>
    <col min="9" max="9" width="25.57421875" style="287" customWidth="1"/>
    <col min="10" max="10" width="22.57421875" style="299" customWidth="1"/>
    <col min="11" max="11" width="19.00390625" style="299" customWidth="1"/>
    <col min="12" max="12" width="25.00390625" style="299" hidden="1" customWidth="1"/>
    <col min="13" max="13" width="9.140625" style="287" customWidth="1"/>
    <col min="14" max="14" width="15.28125" style="287" bestFit="1" customWidth="1"/>
    <col min="15" max="15" width="13.00390625" style="287" bestFit="1" customWidth="1"/>
    <col min="16" max="16" width="15.140625" style="287" customWidth="1"/>
    <col min="17" max="17" width="8.421875" style="287" customWidth="1"/>
    <col min="18" max="16384" width="9.140625" style="287" customWidth="1"/>
  </cols>
  <sheetData>
    <row r="1" spans="3:12" ht="20.25">
      <c r="C1" s="283"/>
      <c r="D1" s="284"/>
      <c r="E1" s="283"/>
      <c r="F1" s="283"/>
      <c r="G1" s="285"/>
      <c r="H1" s="285"/>
      <c r="I1" s="285"/>
      <c r="J1" s="286"/>
      <c r="K1" s="286"/>
      <c r="L1" s="286"/>
    </row>
    <row r="2" spans="3:12" ht="20.25">
      <c r="C2" s="183"/>
      <c r="D2" s="183"/>
      <c r="E2" s="183"/>
      <c r="F2" s="183"/>
      <c r="G2" s="183"/>
      <c r="H2" s="183"/>
      <c r="I2" s="183"/>
      <c r="J2" s="183"/>
      <c r="K2" s="183"/>
      <c r="L2" s="183"/>
    </row>
    <row r="3" spans="3:12" ht="20.25">
      <c r="C3" s="183"/>
      <c r="D3" s="183"/>
      <c r="E3" s="183"/>
      <c r="F3" s="183"/>
      <c r="G3" s="183"/>
      <c r="H3" s="183"/>
      <c r="I3" s="183"/>
      <c r="J3" s="183"/>
      <c r="K3" s="183"/>
      <c r="L3" s="183"/>
    </row>
    <row r="4" spans="3:12" ht="20.25">
      <c r="C4" s="183"/>
      <c r="D4" s="183"/>
      <c r="E4" s="183"/>
      <c r="F4" s="183"/>
      <c r="G4" s="183"/>
      <c r="H4" s="183"/>
      <c r="I4" s="183"/>
      <c r="J4" s="183"/>
      <c r="K4" s="183"/>
      <c r="L4" s="183"/>
    </row>
    <row r="5" spans="3:12" ht="20.25">
      <c r="C5" s="183"/>
      <c r="D5" s="183"/>
      <c r="E5" s="183"/>
      <c r="F5" s="183"/>
      <c r="G5" s="183"/>
      <c r="H5" s="183"/>
      <c r="I5" s="183"/>
      <c r="J5" s="183"/>
      <c r="K5" s="183"/>
      <c r="L5" s="183"/>
    </row>
    <row r="6" spans="3:12" ht="20.25">
      <c r="C6" s="505" t="s">
        <v>131</v>
      </c>
      <c r="D6" s="505"/>
      <c r="E6" s="505"/>
      <c r="F6" s="505"/>
      <c r="G6" s="505"/>
      <c r="H6" s="505"/>
      <c r="I6" s="505"/>
      <c r="J6" s="505"/>
      <c r="K6" s="505"/>
      <c r="L6" s="505"/>
    </row>
    <row r="7" spans="3:12" ht="20.25">
      <c r="C7" s="184" t="s">
        <v>196</v>
      </c>
      <c r="D7" s="184"/>
      <c r="E7" s="184"/>
      <c r="F7" s="184"/>
      <c r="G7" s="184"/>
      <c r="H7" s="184"/>
      <c r="I7" s="184"/>
      <c r="J7" s="184"/>
      <c r="K7" s="184"/>
      <c r="L7" s="184"/>
    </row>
    <row r="8" spans="3:12" ht="20.25">
      <c r="C8" s="210"/>
      <c r="D8" s="210"/>
      <c r="E8" s="210"/>
      <c r="F8" s="210"/>
      <c r="G8" s="210"/>
      <c r="H8" s="210"/>
      <c r="I8" s="210"/>
      <c r="J8" s="210"/>
      <c r="K8" s="290" t="s">
        <v>150</v>
      </c>
      <c r="L8" s="210"/>
    </row>
    <row r="9" spans="3:12" ht="40.5">
      <c r="C9" s="207" t="s">
        <v>19</v>
      </c>
      <c r="D9" s="105"/>
      <c r="E9" s="105"/>
      <c r="F9" s="107"/>
      <c r="G9" s="108"/>
      <c r="H9" s="208" t="s">
        <v>67</v>
      </c>
      <c r="I9" s="244" t="s">
        <v>68</v>
      </c>
      <c r="J9" s="209" t="s">
        <v>135</v>
      </c>
      <c r="K9" s="275" t="s">
        <v>28</v>
      </c>
      <c r="L9" s="209"/>
    </row>
    <row r="10" spans="3:12" ht="20.25">
      <c r="C10" s="106"/>
      <c r="D10" s="105"/>
      <c r="E10" s="105"/>
      <c r="F10" s="107"/>
      <c r="G10" s="108"/>
      <c r="H10" s="109" t="s">
        <v>1</v>
      </c>
      <c r="I10" s="230" t="s">
        <v>1</v>
      </c>
      <c r="J10" s="109" t="s">
        <v>1</v>
      </c>
      <c r="K10" s="110" t="s">
        <v>1</v>
      </c>
      <c r="L10" s="110"/>
    </row>
    <row r="11" spans="3:12" ht="20.25">
      <c r="C11" s="106"/>
      <c r="D11" s="105"/>
      <c r="E11" s="105"/>
      <c r="F11" s="107"/>
      <c r="G11" s="108"/>
      <c r="H11" s="109" t="s">
        <v>200</v>
      </c>
      <c r="I11" s="109" t="s">
        <v>201</v>
      </c>
      <c r="J11" s="109" t="s">
        <v>202</v>
      </c>
      <c r="K11" s="109" t="s">
        <v>184</v>
      </c>
      <c r="L11" s="109"/>
    </row>
    <row r="12" spans="3:12" ht="5.25" customHeight="1">
      <c r="C12" s="106"/>
      <c r="D12" s="105"/>
      <c r="E12" s="105"/>
      <c r="F12" s="107"/>
      <c r="G12" s="112"/>
      <c r="H12" s="112"/>
      <c r="I12" s="112"/>
      <c r="J12" s="113"/>
      <c r="K12" s="114"/>
      <c r="L12" s="114"/>
    </row>
    <row r="13" spans="3:12" ht="20.25">
      <c r="C13" s="116"/>
      <c r="D13" s="117"/>
      <c r="E13" s="118"/>
      <c r="F13" s="119"/>
      <c r="G13" s="120"/>
      <c r="H13" s="121" t="s">
        <v>17</v>
      </c>
      <c r="I13" s="121" t="s">
        <v>17</v>
      </c>
      <c r="J13" s="121" t="s">
        <v>102</v>
      </c>
      <c r="K13" s="152" t="s">
        <v>102</v>
      </c>
      <c r="L13" s="121"/>
    </row>
    <row r="14" spans="3:12" ht="20.25">
      <c r="C14" s="122"/>
      <c r="D14" s="123"/>
      <c r="E14" s="123"/>
      <c r="F14" s="123"/>
      <c r="G14" s="124"/>
      <c r="H14" s="108"/>
      <c r="I14" s="108"/>
      <c r="J14" s="125"/>
      <c r="K14" s="153"/>
      <c r="L14" s="125"/>
    </row>
    <row r="15" spans="3:14" ht="20.25">
      <c r="C15" s="506" t="s">
        <v>119</v>
      </c>
      <c r="D15" s="507"/>
      <c r="E15" s="507"/>
      <c r="F15" s="508"/>
      <c r="G15" s="126" t="s">
        <v>124</v>
      </c>
      <c r="H15" s="263">
        <f>+'[6]19 Revenue from Opr'!BJ12/10^7</f>
        <v>10426.429811779848</v>
      </c>
      <c r="I15" s="263">
        <v>12532.31</v>
      </c>
      <c r="J15" s="153">
        <v>12456.449999999997</v>
      </c>
      <c r="K15" s="153">
        <v>50968.5</v>
      </c>
      <c r="L15" s="153"/>
      <c r="N15" s="400"/>
    </row>
    <row r="16" spans="3:14" ht="20.25">
      <c r="C16" s="506" t="s">
        <v>123</v>
      </c>
      <c r="D16" s="507"/>
      <c r="E16" s="507"/>
      <c r="F16" s="508"/>
      <c r="G16" s="126" t="s">
        <v>125</v>
      </c>
      <c r="H16" s="263">
        <f>+'[6]19 Revenue from Opr'!BJ13/10^7</f>
        <v>52.028820123943646</v>
      </c>
      <c r="I16" s="263">
        <v>125.59</v>
      </c>
      <c r="J16" s="153">
        <v>104.19000000000005</v>
      </c>
      <c r="K16" s="248">
        <v>424.97</v>
      </c>
      <c r="L16" s="248"/>
      <c r="N16" s="400"/>
    </row>
    <row r="17" spans="3:14" ht="20.25">
      <c r="C17" s="506" t="s">
        <v>126</v>
      </c>
      <c r="D17" s="507"/>
      <c r="E17" s="507"/>
      <c r="F17" s="508"/>
      <c r="G17" s="126">
        <v>1</v>
      </c>
      <c r="H17" s="249">
        <f>+H15+H16</f>
        <v>10478.458631903792</v>
      </c>
      <c r="I17" s="250">
        <f>+I15+I16</f>
        <v>12657.9</v>
      </c>
      <c r="J17" s="250">
        <v>12560.639999999998</v>
      </c>
      <c r="K17" s="153">
        <v>51393.47</v>
      </c>
      <c r="L17" s="153"/>
      <c r="N17" s="400"/>
    </row>
    <row r="18" spans="3:14" ht="20.25">
      <c r="C18" s="127" t="s">
        <v>151</v>
      </c>
      <c r="D18" s="128"/>
      <c r="E18" s="123"/>
      <c r="F18" s="123"/>
      <c r="G18" s="126">
        <v>2</v>
      </c>
      <c r="H18" s="263">
        <f>+'[6]Statement of P&amp;L'!BO10</f>
        <v>925.13</v>
      </c>
      <c r="I18" s="263">
        <v>647.29</v>
      </c>
      <c r="J18" s="153">
        <v>667.7599999999998</v>
      </c>
      <c r="K18" s="153">
        <v>2597.89</v>
      </c>
      <c r="L18" s="153"/>
      <c r="N18" s="400"/>
    </row>
    <row r="19" spans="3:14" ht="20.25">
      <c r="C19" s="127" t="s">
        <v>115</v>
      </c>
      <c r="D19" s="172"/>
      <c r="E19" s="123"/>
      <c r="F19" s="123"/>
      <c r="G19" s="129">
        <v>3</v>
      </c>
      <c r="H19" s="251">
        <f>+H17+H18</f>
        <v>11403.58863190379</v>
      </c>
      <c r="I19" s="248">
        <f>+I17+I18</f>
        <v>13305.189999999999</v>
      </c>
      <c r="J19" s="248">
        <v>13228.399999999998</v>
      </c>
      <c r="K19" s="248">
        <v>53991.36</v>
      </c>
      <c r="L19" s="248"/>
      <c r="N19" s="400"/>
    </row>
    <row r="20" spans="3:14" ht="20.25">
      <c r="C20" s="130"/>
      <c r="D20" s="131"/>
      <c r="E20" s="132"/>
      <c r="F20" s="133"/>
      <c r="G20" s="134"/>
      <c r="H20" s="264"/>
      <c r="I20" s="264"/>
      <c r="J20" s="252"/>
      <c r="K20" s="253"/>
      <c r="L20" s="252"/>
      <c r="N20" s="400"/>
    </row>
    <row r="21" spans="3:14" ht="20.25">
      <c r="C21" s="135" t="s">
        <v>16</v>
      </c>
      <c r="D21" s="136"/>
      <c r="E21" s="136"/>
      <c r="F21" s="136"/>
      <c r="G21" s="137"/>
      <c r="H21" s="265"/>
      <c r="I21" s="265"/>
      <c r="J21" s="125"/>
      <c r="K21" s="153"/>
      <c r="L21" s="125"/>
      <c r="N21" s="400"/>
    </row>
    <row r="22" spans="3:14" ht="20.25">
      <c r="C22" s="138" t="s">
        <v>2</v>
      </c>
      <c r="D22" s="503" t="s">
        <v>11</v>
      </c>
      <c r="E22" s="503"/>
      <c r="F22" s="504"/>
      <c r="G22" s="126"/>
      <c r="H22" s="263">
        <f>+'[6]Statement of P&amp;L'!BO15</f>
        <v>3086.56</v>
      </c>
      <c r="I22" s="263">
        <v>3125.01</v>
      </c>
      <c r="J22" s="254">
        <v>3396.3600000000006</v>
      </c>
      <c r="K22" s="153">
        <v>13810.7</v>
      </c>
      <c r="L22" s="153"/>
      <c r="N22" s="400"/>
    </row>
    <row r="23" spans="3:14" ht="20.25">
      <c r="C23" s="139" t="s">
        <v>3</v>
      </c>
      <c r="D23" s="128" t="s">
        <v>63</v>
      </c>
      <c r="E23" s="123"/>
      <c r="F23" s="123"/>
      <c r="G23" s="126"/>
      <c r="H23" s="263">
        <f>+'[6]Statement of P&amp;L'!BO16</f>
        <v>1646.11</v>
      </c>
      <c r="I23" s="263">
        <v>1796.4</v>
      </c>
      <c r="J23" s="254">
        <v>991.8799999999997</v>
      </c>
      <c r="K23" s="153">
        <v>4237.9</v>
      </c>
      <c r="L23" s="153"/>
      <c r="N23" s="400"/>
    </row>
    <row r="24" spans="3:14" ht="44.25" customHeight="1">
      <c r="C24" s="138" t="s">
        <v>4</v>
      </c>
      <c r="D24" s="507" t="s">
        <v>114</v>
      </c>
      <c r="E24" s="507"/>
      <c r="F24" s="508"/>
      <c r="G24" s="126"/>
      <c r="H24" s="144">
        <f>+'[6]Statement of P&amp;L'!BO17</f>
        <v>-737.21</v>
      </c>
      <c r="I24" s="144">
        <v>-736.73</v>
      </c>
      <c r="J24" s="270">
        <v>-352.47</v>
      </c>
      <c r="K24" s="144">
        <v>-703.13</v>
      </c>
      <c r="L24" s="144"/>
      <c r="N24" s="400"/>
    </row>
    <row r="25" spans="3:14" ht="20.25">
      <c r="C25" s="138" t="s">
        <v>5</v>
      </c>
      <c r="D25" s="507" t="s">
        <v>185</v>
      </c>
      <c r="E25" s="507"/>
      <c r="F25" s="508"/>
      <c r="G25" s="126"/>
      <c r="H25" s="263">
        <f>+'[6]Statement of P&amp;L'!BO18</f>
        <v>704.39</v>
      </c>
      <c r="I25" s="263">
        <v>378.59</v>
      </c>
      <c r="J25" s="263">
        <v>778.48</v>
      </c>
      <c r="K25" s="263">
        <v>1989.42</v>
      </c>
      <c r="L25" s="144"/>
      <c r="N25" s="400"/>
    </row>
    <row r="26" spans="3:14" ht="20.25">
      <c r="C26" s="139" t="s">
        <v>6</v>
      </c>
      <c r="D26" s="128" t="s">
        <v>12</v>
      </c>
      <c r="E26" s="123"/>
      <c r="F26" s="123"/>
      <c r="G26" s="126"/>
      <c r="H26" s="263">
        <f>+'[6]Statement of P&amp;L'!BO19</f>
        <v>1104.75</v>
      </c>
      <c r="I26" s="263">
        <v>1078.87</v>
      </c>
      <c r="J26" s="254">
        <v>1095.7599999999998</v>
      </c>
      <c r="K26" s="153">
        <v>4295.79</v>
      </c>
      <c r="L26" s="153"/>
      <c r="N26" s="400"/>
    </row>
    <row r="27" spans="3:14" ht="20.25">
      <c r="C27" s="139" t="s">
        <v>7</v>
      </c>
      <c r="D27" s="128" t="s">
        <v>117</v>
      </c>
      <c r="E27" s="123"/>
      <c r="F27" s="123"/>
      <c r="G27" s="126"/>
      <c r="H27" s="263">
        <f>+'[6]Statement of P&amp;L'!BO20</f>
        <v>15.82</v>
      </c>
      <c r="I27" s="263">
        <v>14.58</v>
      </c>
      <c r="J27" s="254">
        <v>14.68</v>
      </c>
      <c r="K27" s="153">
        <v>54.68</v>
      </c>
      <c r="L27" s="153"/>
      <c r="N27" s="400"/>
    </row>
    <row r="28" spans="3:14" ht="22.5" customHeight="1">
      <c r="C28" s="139" t="s">
        <v>74</v>
      </c>
      <c r="D28" s="128" t="s">
        <v>118</v>
      </c>
      <c r="E28" s="123"/>
      <c r="F28" s="123"/>
      <c r="G28" s="126"/>
      <c r="H28" s="263">
        <f>+'[6]Statement of P&amp;L'!BO21</f>
        <v>418.99</v>
      </c>
      <c r="I28" s="263">
        <v>378.94</v>
      </c>
      <c r="J28" s="254">
        <v>413.2260000000001</v>
      </c>
      <c r="K28" s="153">
        <v>1644.9060000000002</v>
      </c>
      <c r="L28" s="153"/>
      <c r="N28" s="400"/>
    </row>
    <row r="29" spans="3:15" ht="21" customHeight="1">
      <c r="C29" s="139" t="s">
        <v>189</v>
      </c>
      <c r="D29" s="128" t="s">
        <v>65</v>
      </c>
      <c r="E29" s="123"/>
      <c r="F29" s="123"/>
      <c r="G29" s="126"/>
      <c r="H29" s="263">
        <f>+'[6]Statement of P&amp;L'!BO22</f>
        <v>1728.3</v>
      </c>
      <c r="I29" s="263">
        <f>2456.6-I25</f>
        <v>2078.0099999999998</v>
      </c>
      <c r="J29" s="254">
        <v>2147.012131432002</v>
      </c>
      <c r="K29" s="153">
        <v>8502.629882032003</v>
      </c>
      <c r="L29" s="153"/>
      <c r="N29" s="400">
        <v>2078.01</v>
      </c>
      <c r="O29" s="400">
        <f>I29-N29</f>
        <v>0</v>
      </c>
    </row>
    <row r="30" spans="3:14" ht="20.25">
      <c r="C30" s="140" t="s">
        <v>15</v>
      </c>
      <c r="D30" s="128"/>
      <c r="E30" s="123"/>
      <c r="F30" s="123"/>
      <c r="G30" s="126">
        <v>4</v>
      </c>
      <c r="H30" s="255">
        <f>SUM(H22:H29)</f>
        <v>7967.71</v>
      </c>
      <c r="I30" s="255">
        <f>SUM(I22:I29)</f>
        <v>8113.67</v>
      </c>
      <c r="J30" s="255">
        <v>8484.928131432003</v>
      </c>
      <c r="K30" s="153">
        <v>33832.895882032004</v>
      </c>
      <c r="L30" s="125"/>
      <c r="N30" s="400"/>
    </row>
    <row r="31" spans="3:14" s="296" customFormat="1" ht="20.25">
      <c r="C31" s="164"/>
      <c r="D31" s="165"/>
      <c r="E31" s="166"/>
      <c r="F31" s="166"/>
      <c r="G31" s="167"/>
      <c r="H31" s="266"/>
      <c r="I31" s="256"/>
      <c r="J31" s="256"/>
      <c r="K31" s="475"/>
      <c r="L31" s="256"/>
      <c r="N31" s="400"/>
    </row>
    <row r="32" spans="3:14" s="296" customFormat="1" ht="48.75" customHeight="1">
      <c r="C32" s="493" t="s">
        <v>211</v>
      </c>
      <c r="D32" s="494"/>
      <c r="E32" s="494"/>
      <c r="F32" s="495"/>
      <c r="G32" s="229">
        <v>5</v>
      </c>
      <c r="H32" s="255">
        <f>+H19-H30</f>
        <v>3435.878631903791</v>
      </c>
      <c r="I32" s="255">
        <f>+I19-I30</f>
        <v>5191.519999999999</v>
      </c>
      <c r="J32" s="255">
        <f>+J19-J30</f>
        <v>4743.4718685679945</v>
      </c>
      <c r="K32" s="249">
        <f>+K19-K30</f>
        <v>20158.464117967997</v>
      </c>
      <c r="L32" s="482"/>
      <c r="N32" s="400"/>
    </row>
    <row r="33" spans="3:14" s="296" customFormat="1" ht="20.25">
      <c r="C33" s="493" t="s">
        <v>142</v>
      </c>
      <c r="D33" s="494"/>
      <c r="E33" s="494"/>
      <c r="F33" s="495"/>
      <c r="G33" s="126">
        <v>6</v>
      </c>
      <c r="H33" s="270">
        <f>+'[6]Statement of P&amp;L'!BO28+'[6]Statement of P&amp;L'!BO29</f>
        <v>-4.34</v>
      </c>
      <c r="I33" s="263">
        <v>4.46</v>
      </c>
      <c r="J33" s="255">
        <v>0.2599999999999998</v>
      </c>
      <c r="K33" s="153">
        <v>8.22</v>
      </c>
      <c r="L33" s="482"/>
      <c r="N33" s="400"/>
    </row>
    <row r="34" spans="3:16" s="296" customFormat="1" ht="20.25">
      <c r="C34" s="493" t="s">
        <v>212</v>
      </c>
      <c r="D34" s="494"/>
      <c r="E34" s="494"/>
      <c r="F34" s="495"/>
      <c r="G34" s="229">
        <v>7</v>
      </c>
      <c r="H34" s="255">
        <f>+H19-H30+H33</f>
        <v>3431.5386319037907</v>
      </c>
      <c r="I34" s="255">
        <f>+I19-I30+I33</f>
        <v>5195.979999999999</v>
      </c>
      <c r="J34" s="255">
        <f>+J19-J30+J33</f>
        <v>4743.731868567995</v>
      </c>
      <c r="K34" s="153">
        <f>+K19-K30+K33</f>
        <v>20166.684117967998</v>
      </c>
      <c r="L34" s="125"/>
      <c r="N34" s="400"/>
      <c r="P34" s="442"/>
    </row>
    <row r="35" spans="1:14" ht="20.25">
      <c r="A35" s="296"/>
      <c r="B35" s="296"/>
      <c r="C35" s="493" t="s">
        <v>199</v>
      </c>
      <c r="D35" s="494"/>
      <c r="E35" s="494"/>
      <c r="F35" s="495"/>
      <c r="G35" s="229">
        <v>8</v>
      </c>
      <c r="H35" s="270">
        <f>+'[6]Statement of P&amp;L'!BO32</f>
        <v>0</v>
      </c>
      <c r="I35" s="270">
        <v>0</v>
      </c>
      <c r="J35" s="143">
        <v>0</v>
      </c>
      <c r="K35" s="144">
        <v>-132.11</v>
      </c>
      <c r="L35" s="143"/>
      <c r="N35" s="400"/>
    </row>
    <row r="36" spans="3:15" ht="20.25">
      <c r="C36" s="493" t="s">
        <v>213</v>
      </c>
      <c r="D36" s="494"/>
      <c r="E36" s="494"/>
      <c r="F36" s="495"/>
      <c r="G36" s="124">
        <v>9</v>
      </c>
      <c r="H36" s="263">
        <f>+H34+H35</f>
        <v>3431.5386319037907</v>
      </c>
      <c r="I36" s="263">
        <f>+I34+I35</f>
        <v>5195.979999999999</v>
      </c>
      <c r="J36" s="263">
        <f>+J34+J35</f>
        <v>4743.731868567995</v>
      </c>
      <c r="K36" s="254">
        <f>+K34+K35</f>
        <v>20034.574117967997</v>
      </c>
      <c r="L36" s="263"/>
      <c r="N36" s="400"/>
      <c r="O36" s="400">
        <f>+H36+H27</f>
        <v>3447.358631903791</v>
      </c>
    </row>
    <row r="37" spans="3:14" ht="20.25">
      <c r="C37" s="127" t="s">
        <v>203</v>
      </c>
      <c r="D37" s="128"/>
      <c r="E37" s="123"/>
      <c r="F37" s="123"/>
      <c r="G37" s="126">
        <v>10</v>
      </c>
      <c r="H37" s="263">
        <f>+H38+H39</f>
        <v>868.8100000000001</v>
      </c>
      <c r="I37" s="257">
        <f>+I38+I39</f>
        <v>1755.01</v>
      </c>
      <c r="J37" s="257">
        <v>817.0100000000003</v>
      </c>
      <c r="K37" s="259">
        <v>4441.790000000001</v>
      </c>
      <c r="L37" s="258"/>
      <c r="N37" s="400"/>
    </row>
    <row r="38" spans="3:14" ht="20.25">
      <c r="C38" s="138" t="s">
        <v>2</v>
      </c>
      <c r="D38" s="503" t="s">
        <v>103</v>
      </c>
      <c r="E38" s="503"/>
      <c r="F38" s="504"/>
      <c r="G38" s="126"/>
      <c r="H38" s="263">
        <f>+'[6]Statement of P&amp;L'!BO35</f>
        <v>854.33</v>
      </c>
      <c r="I38" s="263">
        <v>1680.4</v>
      </c>
      <c r="J38" s="254">
        <v>952.8900000000003</v>
      </c>
      <c r="K38" s="153">
        <v>4846.150000000001</v>
      </c>
      <c r="L38" s="153"/>
      <c r="N38" s="400"/>
    </row>
    <row r="39" spans="3:14" ht="25.5" customHeight="1">
      <c r="C39" s="138" t="s">
        <v>3</v>
      </c>
      <c r="D39" s="503" t="s">
        <v>104</v>
      </c>
      <c r="E39" s="503"/>
      <c r="F39" s="504"/>
      <c r="G39" s="126"/>
      <c r="H39" s="270">
        <f>+'[6]Statement of P&amp;L'!BO36</f>
        <v>14.48</v>
      </c>
      <c r="I39" s="270">
        <v>74.61</v>
      </c>
      <c r="J39" s="144">
        <v>-135.88</v>
      </c>
      <c r="K39" s="144">
        <v>-404.36</v>
      </c>
      <c r="L39" s="153"/>
      <c r="N39" s="400"/>
    </row>
    <row r="40" spans="3:16" ht="27.75" customHeight="1">
      <c r="C40" s="493" t="s">
        <v>214</v>
      </c>
      <c r="D40" s="494"/>
      <c r="E40" s="494"/>
      <c r="F40" s="495"/>
      <c r="G40" s="126">
        <v>11</v>
      </c>
      <c r="H40" s="255">
        <f>+H36-H37</f>
        <v>2562.7286319037908</v>
      </c>
      <c r="I40" s="255">
        <f>+I36-I37</f>
        <v>3440.9699999999984</v>
      </c>
      <c r="J40" s="255">
        <f>+J36-J37</f>
        <v>3926.7218685679945</v>
      </c>
      <c r="K40" s="254">
        <f>+K36-K37</f>
        <v>15592.784117967996</v>
      </c>
      <c r="L40" s="255"/>
      <c r="N40" s="400"/>
      <c r="P40" s="400"/>
    </row>
    <row r="41" spans="3:14" ht="4.5" customHeight="1">
      <c r="C41" s="496"/>
      <c r="D41" s="490"/>
      <c r="E41" s="490"/>
      <c r="F41" s="491"/>
      <c r="G41" s="126"/>
      <c r="H41" s="263"/>
      <c r="I41" s="267"/>
      <c r="J41" s="125"/>
      <c r="K41" s="153"/>
      <c r="L41" s="125"/>
      <c r="N41" s="400"/>
    </row>
    <row r="42" spans="3:14" ht="6.75" customHeight="1" hidden="1">
      <c r="C42" s="477"/>
      <c r="D42" s="478"/>
      <c r="E42" s="478"/>
      <c r="F42" s="479"/>
      <c r="G42" s="126"/>
      <c r="H42" s="263"/>
      <c r="I42" s="267"/>
      <c r="J42" s="255"/>
      <c r="K42" s="153"/>
      <c r="L42" s="125"/>
      <c r="N42" s="400"/>
    </row>
    <row r="43" spans="3:14" ht="20.25">
      <c r="C43" s="496" t="s">
        <v>113</v>
      </c>
      <c r="D43" s="490"/>
      <c r="E43" s="490"/>
      <c r="F43" s="491"/>
      <c r="G43" s="126">
        <v>12</v>
      </c>
      <c r="H43" s="272">
        <f>SUM(H44:H47)</f>
        <v>13.430000000000001</v>
      </c>
      <c r="I43" s="473">
        <f>SUM(I44:I47)</f>
        <v>-242.95000000000002</v>
      </c>
      <c r="J43" s="272">
        <v>-806.8099999999997</v>
      </c>
      <c r="K43" s="273">
        <v>-1469.9699999999996</v>
      </c>
      <c r="L43" s="153"/>
      <c r="N43" s="400"/>
    </row>
    <row r="44" spans="3:14" ht="20.25">
      <c r="C44" s="168" t="s">
        <v>105</v>
      </c>
      <c r="D44" s="490" t="s">
        <v>106</v>
      </c>
      <c r="E44" s="490"/>
      <c r="F44" s="491"/>
      <c r="G44" s="126"/>
      <c r="H44" s="270">
        <f>+'[6]Statement of P&amp;L'!BO46+'[6]Statement of P&amp;L'!BO47+'[6]Statement of P&amp;L'!BO48+'[6]Statement of P&amp;L'!BO50</f>
        <v>-16.79</v>
      </c>
      <c r="I44" s="270">
        <v>-236.29000000000002</v>
      </c>
      <c r="J44" s="273">
        <v>-817.6999999999997</v>
      </c>
      <c r="K44" s="273">
        <v>-1490.9799999999998</v>
      </c>
      <c r="L44" s="153"/>
      <c r="N44" s="400"/>
    </row>
    <row r="45" spans="3:14" ht="47.25" customHeight="1">
      <c r="C45" s="206" t="s">
        <v>107</v>
      </c>
      <c r="D45" s="490" t="s">
        <v>108</v>
      </c>
      <c r="E45" s="490"/>
      <c r="F45" s="491"/>
      <c r="G45" s="126"/>
      <c r="H45" s="263">
        <f>-'[6]Statement of P&amp;L'!BO52</f>
        <v>0.97</v>
      </c>
      <c r="I45" s="270">
        <v>2.23</v>
      </c>
      <c r="J45" s="267">
        <v>4.9</v>
      </c>
      <c r="K45" s="263">
        <v>10.14</v>
      </c>
      <c r="L45" s="267"/>
      <c r="N45" s="400"/>
    </row>
    <row r="46" spans="3:14" ht="20.25">
      <c r="C46" s="168" t="s">
        <v>111</v>
      </c>
      <c r="D46" s="490" t="s">
        <v>109</v>
      </c>
      <c r="E46" s="490"/>
      <c r="F46" s="491"/>
      <c r="G46" s="126"/>
      <c r="H46" s="270">
        <f>+'[6]Statement of P&amp;L'!BO55+'[6]Statement of P&amp;L'!BO58</f>
        <v>32.99</v>
      </c>
      <c r="I46" s="270">
        <v>-7.1000000000000005</v>
      </c>
      <c r="J46" s="273">
        <v>-1.7500000000000053</v>
      </c>
      <c r="K46" s="273">
        <v>0.7399999999999949</v>
      </c>
      <c r="L46" s="273"/>
      <c r="N46" s="400"/>
    </row>
    <row r="47" spans="3:14" ht="50.25" customHeight="1">
      <c r="C47" s="206" t="s">
        <v>107</v>
      </c>
      <c r="D47" s="490" t="s">
        <v>110</v>
      </c>
      <c r="E47" s="490"/>
      <c r="F47" s="491"/>
      <c r="G47" s="126"/>
      <c r="H47" s="270">
        <f>-'[6]Statement of P&amp;L'!BO61</f>
        <v>-3.74</v>
      </c>
      <c r="I47" s="270">
        <v>-1.79</v>
      </c>
      <c r="J47" s="270">
        <v>7.74</v>
      </c>
      <c r="K47" s="263">
        <v>10.13</v>
      </c>
      <c r="L47" s="267"/>
      <c r="N47" s="400"/>
    </row>
    <row r="48" spans="3:14" ht="24.75" customHeight="1">
      <c r="C48" s="493" t="s">
        <v>204</v>
      </c>
      <c r="D48" s="494"/>
      <c r="E48" s="494"/>
      <c r="F48" s="495"/>
      <c r="G48" s="126">
        <v>13</v>
      </c>
      <c r="H48" s="255">
        <f>+H40+H43</f>
        <v>2576.1586319037906</v>
      </c>
      <c r="I48" s="143">
        <f>+I40+I43</f>
        <v>3198.0199999999986</v>
      </c>
      <c r="J48" s="255">
        <v>3119.911868567995</v>
      </c>
      <c r="K48" s="254">
        <f>+K43+K40</f>
        <v>14122.814117967997</v>
      </c>
      <c r="L48" s="255"/>
      <c r="N48" s="400"/>
    </row>
    <row r="49" spans="3:14" ht="30" customHeight="1">
      <c r="C49" s="493" t="s">
        <v>148</v>
      </c>
      <c r="D49" s="494"/>
      <c r="E49" s="494"/>
      <c r="F49" s="495"/>
      <c r="G49" s="205"/>
      <c r="H49" s="268"/>
      <c r="I49" s="268"/>
      <c r="J49" s="260"/>
      <c r="K49" s="476"/>
      <c r="L49" s="260"/>
      <c r="N49" s="400"/>
    </row>
    <row r="50" spans="3:15" ht="20.25">
      <c r="C50" s="496" t="s">
        <v>112</v>
      </c>
      <c r="D50" s="490"/>
      <c r="E50" s="490"/>
      <c r="F50" s="491"/>
      <c r="G50" s="205"/>
      <c r="H50" s="263">
        <f>+'[6]Statement of P&amp;L'!BO69+0.02</f>
        <v>2511</v>
      </c>
      <c r="I50" s="263">
        <v>3355.005</v>
      </c>
      <c r="J50" s="255">
        <v>3856.517750600002</v>
      </c>
      <c r="K50" s="254">
        <v>15306.230000000001</v>
      </c>
      <c r="L50" s="255"/>
      <c r="N50" s="400">
        <f>H50+H51-H40</f>
        <v>0.0013680962092621485</v>
      </c>
      <c r="O50" s="400">
        <f>I50+I51-I40</f>
        <v>-0.00499999999829015</v>
      </c>
    </row>
    <row r="51" spans="3:14" ht="20.25">
      <c r="C51" s="496" t="s">
        <v>156</v>
      </c>
      <c r="D51" s="490"/>
      <c r="E51" s="490"/>
      <c r="F51" s="491"/>
      <c r="G51" s="205"/>
      <c r="H51" s="263">
        <f>+'[6]Statement of P&amp;L'!BO70</f>
        <v>51.73</v>
      </c>
      <c r="I51" s="263">
        <v>85.96</v>
      </c>
      <c r="J51" s="255">
        <v>70.20100000000001</v>
      </c>
      <c r="K51" s="254">
        <v>286.55</v>
      </c>
      <c r="L51" s="255"/>
      <c r="N51" s="400"/>
    </row>
    <row r="52" spans="3:14" ht="5.25" customHeight="1">
      <c r="C52" s="477"/>
      <c r="D52" s="478"/>
      <c r="E52" s="478"/>
      <c r="F52" s="479"/>
      <c r="G52" s="205"/>
      <c r="H52" s="268"/>
      <c r="I52" s="268"/>
      <c r="J52" s="255"/>
      <c r="K52" s="254"/>
      <c r="L52" s="255"/>
      <c r="N52" s="400"/>
    </row>
    <row r="53" spans="3:14" ht="36.75" customHeight="1">
      <c r="C53" s="496" t="s">
        <v>149</v>
      </c>
      <c r="D53" s="490"/>
      <c r="E53" s="490"/>
      <c r="F53" s="491"/>
      <c r="G53" s="205"/>
      <c r="H53" s="268"/>
      <c r="I53" s="268"/>
      <c r="J53" s="255"/>
      <c r="K53" s="254"/>
      <c r="L53" s="255"/>
      <c r="N53" s="400"/>
    </row>
    <row r="54" spans="3:14" ht="22.5" customHeight="1">
      <c r="C54" s="496" t="s">
        <v>112</v>
      </c>
      <c r="D54" s="490"/>
      <c r="E54" s="490"/>
      <c r="F54" s="491"/>
      <c r="G54" s="205"/>
      <c r="H54" s="263">
        <f>+'[6]Statement of P&amp;L'!BO74+0.02</f>
        <v>2524.43</v>
      </c>
      <c r="I54" s="263">
        <v>3112.0550000000003</v>
      </c>
      <c r="J54" s="255">
        <v>3049.057750600001</v>
      </c>
      <c r="K54" s="254">
        <v>13835.900000000001</v>
      </c>
      <c r="L54" s="255"/>
      <c r="N54" s="400"/>
    </row>
    <row r="55" spans="3:16" ht="22.5" customHeight="1">
      <c r="C55" s="496" t="s">
        <v>156</v>
      </c>
      <c r="D55" s="490"/>
      <c r="E55" s="490"/>
      <c r="F55" s="491"/>
      <c r="G55" s="205"/>
      <c r="H55" s="263">
        <f>+'[6]Statement of P&amp;L'!BO75</f>
        <v>51.73</v>
      </c>
      <c r="I55" s="263">
        <v>85.96</v>
      </c>
      <c r="J55" s="255">
        <v>70.85100000000001</v>
      </c>
      <c r="K55" s="254">
        <v>286.91</v>
      </c>
      <c r="L55" s="255"/>
      <c r="N55" s="400"/>
      <c r="P55" s="400"/>
    </row>
    <row r="56" spans="3:14" ht="10.5" customHeight="1">
      <c r="C56" s="477"/>
      <c r="D56" s="478"/>
      <c r="E56" s="478"/>
      <c r="F56" s="479"/>
      <c r="G56" s="126"/>
      <c r="H56" s="267"/>
      <c r="I56" s="267"/>
      <c r="J56" s="255"/>
      <c r="K56" s="254"/>
      <c r="L56" s="255"/>
      <c r="N56" s="400"/>
    </row>
    <row r="57" spans="3:14" ht="20.25">
      <c r="C57" s="127" t="s">
        <v>8</v>
      </c>
      <c r="D57" s="128"/>
      <c r="E57" s="123"/>
      <c r="F57" s="141"/>
      <c r="G57" s="126">
        <v>13</v>
      </c>
      <c r="H57" s="254">
        <v>1229.22</v>
      </c>
      <c r="I57" s="263">
        <f>+'[6]Balance Sheet'!EV66+0.02</f>
        <v>1225.86</v>
      </c>
      <c r="J57" s="254">
        <v>1229.22</v>
      </c>
      <c r="K57" s="254">
        <v>1229.22</v>
      </c>
      <c r="L57" s="254"/>
      <c r="N57" s="400"/>
    </row>
    <row r="58" spans="3:12" ht="20.25">
      <c r="C58" s="142" t="s">
        <v>154</v>
      </c>
      <c r="D58" s="123"/>
      <c r="E58" s="123"/>
      <c r="F58" s="141"/>
      <c r="G58" s="126"/>
      <c r="H58" s="267"/>
      <c r="I58" s="267"/>
      <c r="J58" s="255"/>
      <c r="K58" s="254"/>
      <c r="L58" s="255"/>
    </row>
    <row r="59" spans="3:12" ht="20.25">
      <c r="C59" s="500" t="s">
        <v>132</v>
      </c>
      <c r="D59" s="501"/>
      <c r="E59" s="501"/>
      <c r="F59" s="502"/>
      <c r="G59" s="145">
        <v>14</v>
      </c>
      <c r="H59" s="269"/>
      <c r="I59" s="269"/>
      <c r="J59" s="261"/>
      <c r="K59" s="262">
        <v>64044.04</v>
      </c>
      <c r="L59" s="261"/>
    </row>
    <row r="60" spans="3:12" ht="20.25">
      <c r="C60" s="146" t="s">
        <v>155</v>
      </c>
      <c r="D60" s="100"/>
      <c r="E60" s="100"/>
      <c r="F60" s="147"/>
      <c r="G60" s="126">
        <v>15</v>
      </c>
      <c r="H60" s="254"/>
      <c r="I60" s="254"/>
      <c r="J60" s="254"/>
      <c r="K60" s="254"/>
      <c r="L60" s="254"/>
    </row>
    <row r="61" spans="3:12" ht="20.25">
      <c r="C61" s="148" t="s">
        <v>13</v>
      </c>
      <c r="D61" s="100" t="s">
        <v>161</v>
      </c>
      <c r="E61" s="100"/>
      <c r="F61" s="147"/>
      <c r="G61" s="126"/>
      <c r="H61" s="254">
        <v>2.04</v>
      </c>
      <c r="I61" s="254">
        <v>2.74</v>
      </c>
      <c r="J61" s="254">
        <v>3.14</v>
      </c>
      <c r="K61" s="254">
        <v>12.465</v>
      </c>
      <c r="L61" s="254"/>
    </row>
    <row r="62" spans="3:12" ht="20.25">
      <c r="C62" s="149" t="s">
        <v>14</v>
      </c>
      <c r="D62" s="150" t="s">
        <v>162</v>
      </c>
      <c r="E62" s="150"/>
      <c r="F62" s="151"/>
      <c r="G62" s="129"/>
      <c r="H62" s="254">
        <v>2.04</v>
      </c>
      <c r="I62" s="254">
        <v>2.72</v>
      </c>
      <c r="J62" s="254">
        <v>3.13</v>
      </c>
      <c r="K62" s="251">
        <v>12.452</v>
      </c>
      <c r="L62" s="254"/>
    </row>
    <row r="63" spans="2:12" ht="5.25" customHeight="1">
      <c r="B63" s="289"/>
      <c r="C63" s="300"/>
      <c r="D63" s="300"/>
      <c r="E63" s="300"/>
      <c r="F63" s="300"/>
      <c r="G63" s="300"/>
      <c r="H63" s="300"/>
      <c r="I63" s="300"/>
      <c r="J63" s="300"/>
      <c r="K63" s="300"/>
      <c r="L63" s="300"/>
    </row>
    <row r="64" spans="2:12" ht="55.5" customHeight="1">
      <c r="B64" s="289"/>
      <c r="C64" s="518" t="s">
        <v>194</v>
      </c>
      <c r="D64" s="518"/>
      <c r="E64" s="518"/>
      <c r="F64" s="518"/>
      <c r="G64" s="518"/>
      <c r="H64" s="518"/>
      <c r="I64" s="518"/>
      <c r="J64" s="518"/>
      <c r="K64" s="518"/>
      <c r="L64" s="518"/>
    </row>
    <row r="65" spans="3:13" ht="48.75" customHeight="1">
      <c r="C65" s="228">
        <v>1</v>
      </c>
      <c r="D65" s="497" t="s">
        <v>208</v>
      </c>
      <c r="E65" s="497"/>
      <c r="F65" s="497"/>
      <c r="G65" s="497"/>
      <c r="H65" s="497"/>
      <c r="I65" s="497"/>
      <c r="J65" s="497"/>
      <c r="K65" s="497"/>
      <c r="L65" s="155"/>
      <c r="M65" s="155"/>
    </row>
    <row r="66" spans="3:13" ht="0.75" customHeight="1">
      <c r="C66" s="228"/>
      <c r="D66" s="480"/>
      <c r="E66" s="480"/>
      <c r="F66" s="480"/>
      <c r="G66" s="480"/>
      <c r="H66" s="480"/>
      <c r="I66" s="480"/>
      <c r="J66" s="480"/>
      <c r="K66" s="480"/>
      <c r="L66" s="480"/>
      <c r="M66" s="480"/>
    </row>
    <row r="67" spans="3:13" ht="53.25" customHeight="1">
      <c r="C67" s="228">
        <v>2</v>
      </c>
      <c r="D67" s="497" t="s">
        <v>147</v>
      </c>
      <c r="E67" s="497"/>
      <c r="F67" s="497"/>
      <c r="G67" s="497"/>
      <c r="H67" s="497"/>
      <c r="I67" s="497"/>
      <c r="J67" s="497"/>
      <c r="K67" s="497"/>
      <c r="L67" s="154"/>
      <c r="M67" s="154"/>
    </row>
    <row r="68" spans="3:13" ht="134.25" customHeight="1">
      <c r="C68" s="228">
        <v>3</v>
      </c>
      <c r="D68" s="498" t="s">
        <v>188</v>
      </c>
      <c r="E68" s="498"/>
      <c r="F68" s="498"/>
      <c r="G68" s="498"/>
      <c r="H68" s="498"/>
      <c r="I68" s="498"/>
      <c r="J68" s="498"/>
      <c r="K68" s="498"/>
      <c r="L68" s="472"/>
      <c r="M68" s="472"/>
    </row>
    <row r="69" spans="3:13" ht="93.75" customHeight="1">
      <c r="C69" s="228">
        <v>4</v>
      </c>
      <c r="D69" s="498" t="s">
        <v>209</v>
      </c>
      <c r="E69" s="498"/>
      <c r="F69" s="498"/>
      <c r="G69" s="498"/>
      <c r="H69" s="498"/>
      <c r="I69" s="498"/>
      <c r="J69" s="498"/>
      <c r="K69" s="498"/>
      <c r="L69" s="472"/>
      <c r="M69" s="472"/>
    </row>
    <row r="70" spans="3:13" ht="47.25" customHeight="1">
      <c r="C70" s="228">
        <v>5</v>
      </c>
      <c r="D70" s="498" t="s">
        <v>210</v>
      </c>
      <c r="E70" s="498"/>
      <c r="F70" s="498"/>
      <c r="G70" s="498"/>
      <c r="H70" s="498"/>
      <c r="I70" s="498"/>
      <c r="J70" s="498"/>
      <c r="K70" s="498"/>
      <c r="L70" s="472"/>
      <c r="M70" s="472"/>
    </row>
    <row r="71" spans="3:13" ht="8.25" customHeight="1">
      <c r="C71" s="228"/>
      <c r="D71" s="483"/>
      <c r="E71" s="483"/>
      <c r="F71" s="483"/>
      <c r="G71" s="483"/>
      <c r="H71" s="483"/>
      <c r="I71" s="483"/>
      <c r="J71" s="483"/>
      <c r="K71" s="483"/>
      <c r="L71" s="472"/>
      <c r="M71" s="472"/>
    </row>
    <row r="72" spans="3:13" ht="26.25" customHeight="1">
      <c r="C72" s="228">
        <v>6</v>
      </c>
      <c r="D72" s="492" t="s">
        <v>99</v>
      </c>
      <c r="E72" s="492"/>
      <c r="F72" s="492"/>
      <c r="G72" s="492"/>
      <c r="H72" s="492"/>
      <c r="I72" s="492"/>
      <c r="J72" s="492"/>
      <c r="K72" s="492"/>
      <c r="L72" s="492"/>
      <c r="M72" s="492"/>
    </row>
    <row r="73" spans="3:13" ht="27.75" customHeight="1">
      <c r="C73" s="489" t="s">
        <v>20</v>
      </c>
      <c r="D73" s="489"/>
      <c r="E73" s="489"/>
      <c r="F73" s="489"/>
      <c r="G73" s="489"/>
      <c r="H73" s="489"/>
      <c r="I73" s="489"/>
      <c r="J73" s="489"/>
      <c r="K73" s="489"/>
      <c r="L73" s="481"/>
      <c r="M73" s="480"/>
    </row>
    <row r="74" spans="3:13" ht="71.25" customHeight="1">
      <c r="C74" s="492" t="s">
        <v>207</v>
      </c>
      <c r="D74" s="492"/>
      <c r="E74" s="492"/>
      <c r="F74" s="492"/>
      <c r="G74" s="492"/>
      <c r="H74" s="492"/>
      <c r="I74" s="492"/>
      <c r="J74" s="492"/>
      <c r="K74" s="492"/>
      <c r="L74" s="155"/>
      <c r="M74" s="155"/>
    </row>
  </sheetData>
  <sheetProtection/>
  <mergeCells count="38">
    <mergeCell ref="D24:F24"/>
    <mergeCell ref="C6:L6"/>
    <mergeCell ref="C15:F15"/>
    <mergeCell ref="C16:F16"/>
    <mergeCell ref="C17:F17"/>
    <mergeCell ref="D22:F22"/>
    <mergeCell ref="D25:F25"/>
    <mergeCell ref="C34:F34"/>
    <mergeCell ref="C35:F35"/>
    <mergeCell ref="C36:F36"/>
    <mergeCell ref="D38:F38"/>
    <mergeCell ref="C32:F32"/>
    <mergeCell ref="C50:F50"/>
    <mergeCell ref="C40:F40"/>
    <mergeCell ref="C33:F33"/>
    <mergeCell ref="C41:F41"/>
    <mergeCell ref="C43:F43"/>
    <mergeCell ref="D44:F44"/>
    <mergeCell ref="D39:F39"/>
    <mergeCell ref="D45:F45"/>
    <mergeCell ref="D46:F46"/>
    <mergeCell ref="D47:F47"/>
    <mergeCell ref="C48:F48"/>
    <mergeCell ref="C49:F49"/>
    <mergeCell ref="C74:K74"/>
    <mergeCell ref="C51:F51"/>
    <mergeCell ref="C53:F53"/>
    <mergeCell ref="C54:F54"/>
    <mergeCell ref="C55:F55"/>
    <mergeCell ref="C59:F59"/>
    <mergeCell ref="C64:L64"/>
    <mergeCell ref="D65:K65"/>
    <mergeCell ref="D67:K67"/>
    <mergeCell ref="D68:K68"/>
    <mergeCell ref="D72:M72"/>
    <mergeCell ref="C73:K73"/>
    <mergeCell ref="D69:K69"/>
    <mergeCell ref="D70:K70"/>
  </mergeCells>
  <printOptions horizontalCentered="1"/>
  <pageMargins left="0" right="0" top="0.3937007874015748" bottom="0.2362204724409449" header="0.31496062992125984" footer="0.31496062992125984"/>
  <pageSetup fitToHeight="1" fitToWidth="1" horizontalDpi="300" verticalDpi="300" orientation="portrait" paperSize="9" scale="4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3:L97"/>
  <sheetViews>
    <sheetView showGridLines="0" view="pageBreakPreview" zoomScale="70" zoomScaleNormal="85" zoomScaleSheetLayoutView="70" zoomScalePageLayoutView="0" workbookViewId="0" topLeftCell="A30">
      <selection activeCell="F65" sqref="F65"/>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7" width="16.8515625" style="316" customWidth="1"/>
    <col min="8" max="8" width="16.7109375" style="317" customWidth="1"/>
    <col min="9" max="9" width="16.8515625" style="317" customWidth="1"/>
    <col min="10" max="10" width="11.7109375" style="316" customWidth="1"/>
    <col min="11" max="11" width="9.140625" style="316" customWidth="1"/>
    <col min="12" max="12" width="21.421875" style="316" bestFit="1" customWidth="1"/>
    <col min="13" max="148" width="9.140625" style="316" customWidth="1"/>
    <col min="149" max="149" width="3.8515625" style="316" customWidth="1"/>
    <col min="150" max="150" width="6.28125" style="316" customWidth="1"/>
    <col min="151" max="151" width="5.7109375" style="316" customWidth="1"/>
    <col min="152" max="152" width="7.28125" style="316" customWidth="1"/>
    <col min="153" max="153" width="33.57421875" style="316" customWidth="1"/>
    <col min="154" max="155" width="17.8515625" style="316" customWidth="1"/>
    <col min="156" max="156" width="16.8515625" style="316" customWidth="1"/>
    <col min="157" max="157" width="17.8515625" style="316" customWidth="1"/>
    <col min="158" max="158" width="9.140625" style="316" hidden="1" customWidth="1"/>
    <col min="159" max="159" width="16.421875" style="316" customWidth="1"/>
    <col min="160" max="160" width="15.8515625" style="316" customWidth="1"/>
    <col min="161" max="16384" width="9.140625" style="316" customWidth="1"/>
  </cols>
  <sheetData>
    <row r="3" spans="2:9" ht="15.75">
      <c r="B3" s="519" t="s">
        <v>26</v>
      </c>
      <c r="C3" s="519"/>
      <c r="D3" s="519"/>
      <c r="E3" s="519"/>
      <c r="F3" s="519"/>
      <c r="G3" s="519"/>
      <c r="H3" s="519"/>
      <c r="I3" s="519"/>
    </row>
    <row r="4" spans="2:9" ht="15.75">
      <c r="B4" s="520" t="s">
        <v>120</v>
      </c>
      <c r="C4" s="520"/>
      <c r="D4" s="520"/>
      <c r="E4" s="520"/>
      <c r="F4" s="520"/>
      <c r="G4" s="520"/>
      <c r="H4" s="520"/>
      <c r="I4" s="520"/>
    </row>
    <row r="5" spans="2:9" ht="15.75">
      <c r="B5" s="521" t="s">
        <v>193</v>
      </c>
      <c r="C5" s="521"/>
      <c r="D5" s="521"/>
      <c r="E5" s="521"/>
      <c r="F5" s="521"/>
      <c r="G5" s="521"/>
      <c r="H5" s="521"/>
      <c r="I5" s="521"/>
    </row>
    <row r="6" spans="2:9" ht="15.75">
      <c r="B6" s="320"/>
      <c r="C6" s="320"/>
      <c r="D6" s="320"/>
      <c r="E6" s="320"/>
      <c r="F6" s="320"/>
      <c r="G6" s="320"/>
      <c r="H6" s="321"/>
      <c r="I6" s="468" t="s">
        <v>150</v>
      </c>
    </row>
    <row r="7" spans="2:9" ht="15.75" customHeight="1">
      <c r="B7" s="324"/>
      <c r="C7" s="325"/>
      <c r="D7" s="325"/>
      <c r="E7" s="325"/>
      <c r="F7" s="524" t="s">
        <v>144</v>
      </c>
      <c r="G7" s="524"/>
      <c r="H7" s="524"/>
      <c r="I7" s="525"/>
    </row>
    <row r="8" spans="2:9" ht="33.75" customHeight="1">
      <c r="B8" s="20" t="s">
        <v>19</v>
      </c>
      <c r="C8" s="311"/>
      <c r="D8" s="311"/>
      <c r="E8" s="311"/>
      <c r="F8" s="233" t="s">
        <v>27</v>
      </c>
      <c r="G8" s="245" t="s">
        <v>136</v>
      </c>
      <c r="H8" s="30" t="s">
        <v>137</v>
      </c>
      <c r="I8" s="30" t="s">
        <v>28</v>
      </c>
    </row>
    <row r="9" spans="2:9" ht="14.25">
      <c r="B9" s="312"/>
      <c r="C9" s="313"/>
      <c r="D9" s="313"/>
      <c r="E9" s="313"/>
      <c r="F9" s="1" t="s">
        <v>1</v>
      </c>
      <c r="G9" s="1" t="s">
        <v>1</v>
      </c>
      <c r="H9" s="31" t="s">
        <v>1</v>
      </c>
      <c r="I9" s="32" t="s">
        <v>1</v>
      </c>
    </row>
    <row r="10" spans="2:9" ht="13.5" customHeight="1">
      <c r="B10" s="312"/>
      <c r="C10" s="313"/>
      <c r="D10" s="313"/>
      <c r="E10" s="313"/>
      <c r="F10" s="460" t="s">
        <v>200</v>
      </c>
      <c r="G10" s="460" t="s">
        <v>201</v>
      </c>
      <c r="H10" s="460" t="s">
        <v>202</v>
      </c>
      <c r="I10" s="2" t="s">
        <v>184</v>
      </c>
    </row>
    <row r="11" spans="2:9" ht="5.25" customHeight="1" hidden="1">
      <c r="B11" s="312"/>
      <c r="C11" s="313"/>
      <c r="D11" s="313"/>
      <c r="E11" s="313"/>
      <c r="F11" s="314"/>
      <c r="G11" s="315"/>
      <c r="H11" s="234"/>
      <c r="I11" s="34"/>
    </row>
    <row r="12" spans="2:9" ht="14.25">
      <c r="B12" s="309"/>
      <c r="C12" s="310"/>
      <c r="D12" s="310"/>
      <c r="E12" s="310"/>
      <c r="F12" s="465" t="s">
        <v>17</v>
      </c>
      <c r="G12" s="465" t="s">
        <v>17</v>
      </c>
      <c r="H12" s="465" t="s">
        <v>102</v>
      </c>
      <c r="I12" s="397" t="s">
        <v>102</v>
      </c>
    </row>
    <row r="13" spans="2:9" ht="6.75" customHeight="1">
      <c r="B13" s="327"/>
      <c r="C13" s="21"/>
      <c r="D13" s="21"/>
      <c r="E13" s="21"/>
      <c r="F13" s="240"/>
      <c r="G13" s="240"/>
      <c r="H13" s="328"/>
      <c r="I13" s="329"/>
    </row>
    <row r="14" spans="2:9" ht="15">
      <c r="B14" s="333">
        <v>1</v>
      </c>
      <c r="C14" s="334" t="s">
        <v>29</v>
      </c>
      <c r="D14" s="21"/>
      <c r="E14" s="21"/>
      <c r="F14" s="240"/>
      <c r="G14" s="240"/>
      <c r="H14" s="335"/>
      <c r="I14" s="336"/>
    </row>
    <row r="15" spans="2:9" ht="14.25">
      <c r="B15" s="327"/>
      <c r="C15" s="21"/>
      <c r="D15" s="21"/>
      <c r="E15" s="21"/>
      <c r="F15" s="240"/>
      <c r="G15" s="240"/>
      <c r="H15" s="335"/>
      <c r="I15" s="336"/>
    </row>
    <row r="16" spans="2:9" ht="14.25">
      <c r="B16" s="327"/>
      <c r="C16" s="21" t="s">
        <v>2</v>
      </c>
      <c r="D16" s="21" t="s">
        <v>30</v>
      </c>
      <c r="E16" s="22" t="s">
        <v>33</v>
      </c>
      <c r="F16" s="242">
        <f>+'[7]Top Sheet (Final)'!F10</f>
        <v>4330.05</v>
      </c>
      <c r="G16" s="242">
        <v>6141.92</v>
      </c>
      <c r="H16" s="235">
        <v>5750.440000000002</v>
      </c>
      <c r="I16" s="23">
        <v>23679.13</v>
      </c>
    </row>
    <row r="17" spans="2:9" ht="14.25">
      <c r="B17" s="327"/>
      <c r="C17" s="21"/>
      <c r="D17" s="21"/>
      <c r="E17" s="22" t="s">
        <v>55</v>
      </c>
      <c r="F17" s="242">
        <f>+'[7]Top Sheet (Final)'!F11</f>
        <v>3378.84</v>
      </c>
      <c r="G17" s="242">
        <v>3068.07</v>
      </c>
      <c r="H17" s="235">
        <v>3190.34</v>
      </c>
      <c r="I17" s="23">
        <v>12875.08</v>
      </c>
    </row>
    <row r="18" spans="2:9" ht="14.25">
      <c r="B18" s="327"/>
      <c r="C18" s="21"/>
      <c r="D18" s="21"/>
      <c r="E18" s="21"/>
      <c r="F18" s="240"/>
      <c r="G18" s="240"/>
      <c r="H18" s="235"/>
      <c r="I18" s="23"/>
    </row>
    <row r="19" spans="2:9" ht="15">
      <c r="B19" s="327"/>
      <c r="C19" s="21"/>
      <c r="D19" s="337" t="s">
        <v>56</v>
      </c>
      <c r="E19" s="21"/>
      <c r="F19" s="338">
        <f>+F16+F17</f>
        <v>7708.89</v>
      </c>
      <c r="G19" s="339">
        <f>+G16+G17</f>
        <v>9209.99</v>
      </c>
      <c r="H19" s="339">
        <v>8940.780000000002</v>
      </c>
      <c r="I19" s="338">
        <v>36554.21</v>
      </c>
    </row>
    <row r="20" spans="2:9" ht="5.25" customHeight="1">
      <c r="B20" s="327"/>
      <c r="C20" s="21"/>
      <c r="D20" s="342"/>
      <c r="E20" s="21"/>
      <c r="F20" s="240"/>
      <c r="G20" s="240"/>
      <c r="H20" s="235"/>
      <c r="I20" s="23"/>
    </row>
    <row r="21" spans="2:9" ht="14.25">
      <c r="B21" s="327"/>
      <c r="C21" s="21" t="s">
        <v>3</v>
      </c>
      <c r="D21" s="21" t="s">
        <v>71</v>
      </c>
      <c r="E21" s="21"/>
      <c r="F21" s="242">
        <f>+'[7]Top Sheet (Final)'!F13</f>
        <v>24.919999999999998</v>
      </c>
      <c r="G21" s="242">
        <v>411.59999999999997</v>
      </c>
      <c r="H21" s="23">
        <v>494.76</v>
      </c>
      <c r="I21" s="23">
        <v>1926.4399999999998</v>
      </c>
    </row>
    <row r="22" spans="2:9" ht="14.25">
      <c r="B22" s="327"/>
      <c r="C22" s="21" t="s">
        <v>4</v>
      </c>
      <c r="D22" s="24" t="s">
        <v>57</v>
      </c>
      <c r="E22" s="21"/>
      <c r="F22" s="242">
        <f>+'[7]Top Sheet (Final)'!F14</f>
        <v>3764.5600000000004</v>
      </c>
      <c r="G22" s="242">
        <v>3622.4</v>
      </c>
      <c r="H22" s="23">
        <v>1899.0099999999984</v>
      </c>
      <c r="I22" s="23">
        <v>10453.869999999999</v>
      </c>
    </row>
    <row r="23" spans="2:9" ht="14.25">
      <c r="B23" s="327"/>
      <c r="C23" s="21" t="s">
        <v>5</v>
      </c>
      <c r="D23" s="24" t="s">
        <v>58</v>
      </c>
      <c r="E23" s="21"/>
      <c r="F23" s="242">
        <f>+'[7]Top Sheet (Final)'!F15</f>
        <v>1026.44</v>
      </c>
      <c r="G23" s="242">
        <v>1527.53</v>
      </c>
      <c r="H23" s="23">
        <v>1458.869999999999</v>
      </c>
      <c r="I23" s="23">
        <v>6107.179999999999</v>
      </c>
    </row>
    <row r="24" spans="2:9" ht="14.25">
      <c r="B24" s="343"/>
      <c r="C24" s="25" t="s">
        <v>6</v>
      </c>
      <c r="D24" s="25" t="s">
        <v>49</v>
      </c>
      <c r="E24" s="25"/>
      <c r="F24" s="242">
        <f>+'[7]Top Sheet (Final)'!F16</f>
        <v>556.68</v>
      </c>
      <c r="G24" s="242">
        <v>523.22</v>
      </c>
      <c r="H24" s="227">
        <v>575.6800000000001</v>
      </c>
      <c r="I24" s="23">
        <v>2202.77</v>
      </c>
    </row>
    <row r="25" spans="2:9" ht="5.25" customHeight="1">
      <c r="B25" s="343"/>
      <c r="C25" s="25"/>
      <c r="D25" s="25"/>
      <c r="E25" s="25"/>
      <c r="F25" s="344"/>
      <c r="G25" s="281"/>
      <c r="H25" s="347"/>
      <c r="I25" s="347"/>
    </row>
    <row r="26" spans="2:9" ht="15">
      <c r="B26" s="327"/>
      <c r="C26" s="21"/>
      <c r="D26" s="36" t="s">
        <v>59</v>
      </c>
      <c r="E26" s="21"/>
      <c r="F26" s="338">
        <f>F19+F21+F22+F23+F24</f>
        <v>13081.490000000002</v>
      </c>
      <c r="G26" s="338">
        <f>G19+G21+G22+G23+G24</f>
        <v>15294.74</v>
      </c>
      <c r="H26" s="338">
        <v>13369.1</v>
      </c>
      <c r="I26" s="338">
        <v>57244.47</v>
      </c>
    </row>
    <row r="27" spans="2:9" ht="14.25">
      <c r="B27" s="327"/>
      <c r="C27" s="21"/>
      <c r="D27" s="21"/>
      <c r="E27" s="21"/>
      <c r="F27" s="240"/>
      <c r="G27" s="240"/>
      <c r="H27" s="235"/>
      <c r="I27" s="23"/>
    </row>
    <row r="28" spans="2:9" ht="14.25">
      <c r="B28" s="327"/>
      <c r="C28" s="24" t="s">
        <v>60</v>
      </c>
      <c r="D28" s="21"/>
      <c r="E28" s="21"/>
      <c r="F28" s="242">
        <f>-'[7]Top Sheet (Final)'!F18-0.006</f>
        <v>2655.0640000000003</v>
      </c>
      <c r="G28" s="242">
        <v>2762.43</v>
      </c>
      <c r="H28" s="235">
        <v>912.6499999999996</v>
      </c>
      <c r="I28" s="23">
        <v>6275.969999999999</v>
      </c>
    </row>
    <row r="29" spans="2:9" ht="6" customHeight="1">
      <c r="B29" s="327"/>
      <c r="C29" s="21"/>
      <c r="D29" s="21"/>
      <c r="E29" s="21"/>
      <c r="F29" s="240"/>
      <c r="G29" s="240"/>
      <c r="H29" s="349"/>
      <c r="I29" s="350"/>
    </row>
    <row r="30" spans="2:9" ht="15">
      <c r="B30" s="352" t="s">
        <v>119</v>
      </c>
      <c r="C30" s="325"/>
      <c r="D30" s="325"/>
      <c r="E30" s="325"/>
      <c r="F30" s="338">
        <f>F26-F28</f>
        <v>10426.426000000001</v>
      </c>
      <c r="G30" s="338">
        <f>G26-G28</f>
        <v>12532.31</v>
      </c>
      <c r="H30" s="338">
        <v>12456.45</v>
      </c>
      <c r="I30" s="338">
        <v>50968.5</v>
      </c>
    </row>
    <row r="31" spans="2:9" ht="6" customHeight="1">
      <c r="B31" s="327"/>
      <c r="C31" s="21"/>
      <c r="D31" s="21"/>
      <c r="E31" s="21"/>
      <c r="F31" s="240"/>
      <c r="G31" s="240"/>
      <c r="H31" s="235"/>
      <c r="I31" s="23"/>
    </row>
    <row r="32" spans="2:9" ht="15">
      <c r="B32" s="333">
        <v>2</v>
      </c>
      <c r="C32" s="334" t="s">
        <v>31</v>
      </c>
      <c r="D32" s="21"/>
      <c r="E32" s="21"/>
      <c r="F32" s="240"/>
      <c r="G32" s="240"/>
      <c r="H32" s="235"/>
      <c r="I32" s="23"/>
    </row>
    <row r="33" spans="2:9" ht="14.25">
      <c r="B33" s="327"/>
      <c r="C33" s="21"/>
      <c r="D33" s="21"/>
      <c r="E33" s="21"/>
      <c r="F33" s="240"/>
      <c r="G33" s="240"/>
      <c r="H33" s="235"/>
      <c r="I33" s="23"/>
    </row>
    <row r="34" spans="2:9" ht="14.25">
      <c r="B34" s="327"/>
      <c r="C34" s="21" t="s">
        <v>2</v>
      </c>
      <c r="D34" s="21" t="s">
        <v>30</v>
      </c>
      <c r="E34" s="22" t="s">
        <v>32</v>
      </c>
      <c r="F34" s="242">
        <f>+'[7]Top Sheet (Final)'!F23</f>
        <v>2535.24</v>
      </c>
      <c r="G34" s="242">
        <v>4145.75</v>
      </c>
      <c r="H34" s="235">
        <v>3649.879999999999</v>
      </c>
      <c r="I34" s="23">
        <v>15838.46</v>
      </c>
    </row>
    <row r="35" spans="2:9" ht="14.25">
      <c r="B35" s="327"/>
      <c r="C35" s="21"/>
      <c r="D35" s="21"/>
      <c r="E35" s="22" t="s">
        <v>34</v>
      </c>
      <c r="F35" s="242">
        <f>+'[7]Top Sheet (Final)'!F24</f>
        <v>129.06</v>
      </c>
      <c r="G35" s="242">
        <v>79.89</v>
      </c>
      <c r="H35" s="235">
        <v>144.37</v>
      </c>
      <c r="I35" s="23">
        <v>424.94</v>
      </c>
    </row>
    <row r="36" spans="2:9" ht="8.25" customHeight="1">
      <c r="B36" s="327"/>
      <c r="C36" s="21"/>
      <c r="D36" s="21"/>
      <c r="E36" s="22"/>
      <c r="F36" s="239"/>
      <c r="G36" s="23"/>
      <c r="H36" s="235"/>
      <c r="I36" s="23"/>
    </row>
    <row r="37" spans="2:9" ht="15">
      <c r="B37" s="327"/>
      <c r="C37" s="21"/>
      <c r="D37" s="337" t="s">
        <v>35</v>
      </c>
      <c r="E37" s="21"/>
      <c r="F37" s="338">
        <f>+F34+F35</f>
        <v>2664.2999999999997</v>
      </c>
      <c r="G37" s="339">
        <f>+G34+G35</f>
        <v>4225.64</v>
      </c>
      <c r="H37" s="339">
        <v>3794.249999999999</v>
      </c>
      <c r="I37" s="338">
        <v>16263.4</v>
      </c>
    </row>
    <row r="38" spans="2:9" ht="10.5" customHeight="1">
      <c r="B38" s="327"/>
      <c r="C38" s="21"/>
      <c r="D38" s="21"/>
      <c r="E38" s="354"/>
      <c r="F38" s="243"/>
      <c r="G38" s="23"/>
      <c r="H38" s="235"/>
      <c r="I38" s="23"/>
    </row>
    <row r="39" spans="2:9" ht="14.25">
      <c r="B39" s="327"/>
      <c r="C39" s="21" t="s">
        <v>3</v>
      </c>
      <c r="D39" s="21" t="s">
        <v>66</v>
      </c>
      <c r="E39" s="21"/>
      <c r="F39" s="242">
        <f>+'[7]Top Sheet (Final)'!F26</f>
        <v>-257.39</v>
      </c>
      <c r="G39" s="242">
        <v>9.82</v>
      </c>
      <c r="H39" s="235">
        <v>38.269999999999996</v>
      </c>
      <c r="I39" s="23">
        <v>154</v>
      </c>
    </row>
    <row r="40" spans="2:9" ht="14.25">
      <c r="B40" s="327"/>
      <c r="C40" s="21" t="s">
        <v>4</v>
      </c>
      <c r="D40" s="24" t="s">
        <v>37</v>
      </c>
      <c r="E40" s="21"/>
      <c r="F40" s="242">
        <f>+'[7]Top Sheet (Final)'!F27</f>
        <v>178.66</v>
      </c>
      <c r="G40" s="242">
        <v>201.78</v>
      </c>
      <c r="H40" s="235">
        <v>127.04999999999995</v>
      </c>
      <c r="I40" s="23">
        <v>829.74</v>
      </c>
    </row>
    <row r="41" spans="2:9" ht="14.25">
      <c r="B41" s="327"/>
      <c r="C41" s="21" t="s">
        <v>5</v>
      </c>
      <c r="D41" s="24" t="s">
        <v>38</v>
      </c>
      <c r="E41" s="21"/>
      <c r="F41" s="242">
        <f>+'[7]Top Sheet (Final)'!F28</f>
        <v>160.11</v>
      </c>
      <c r="G41" s="242">
        <v>329.76</v>
      </c>
      <c r="H41" s="235">
        <v>285.70500000000004</v>
      </c>
      <c r="I41" s="23">
        <v>1305.325</v>
      </c>
    </row>
    <row r="42" spans="2:9" ht="22.5" customHeight="1">
      <c r="B42" s="327"/>
      <c r="C42" s="25" t="s">
        <v>6</v>
      </c>
      <c r="D42" s="25" t="s">
        <v>49</v>
      </c>
      <c r="E42" s="25"/>
      <c r="F42" s="402">
        <f>+'[7]Top Sheet (Final)'!F29</f>
        <v>115.46</v>
      </c>
      <c r="G42" s="402">
        <v>68.82</v>
      </c>
      <c r="H42" s="348">
        <v>79.9717506</v>
      </c>
      <c r="I42" s="432">
        <v>290.95</v>
      </c>
    </row>
    <row r="43" spans="2:10" ht="15">
      <c r="B43" s="327"/>
      <c r="C43" s="21"/>
      <c r="D43" s="342" t="s">
        <v>59</v>
      </c>
      <c r="E43" s="21"/>
      <c r="F43" s="338">
        <f>F37+F39+F40+F41+F42</f>
        <v>2861.14</v>
      </c>
      <c r="G43" s="338">
        <f>G37+G39+G40+G41+G42</f>
        <v>4835.82</v>
      </c>
      <c r="H43" s="338">
        <v>4325.246750599998</v>
      </c>
      <c r="I43" s="384">
        <v>18843.415000000005</v>
      </c>
      <c r="J43" s="353"/>
    </row>
    <row r="44" spans="2:10" ht="14.25">
      <c r="B44" s="327"/>
      <c r="C44" s="21"/>
      <c r="D44" s="21"/>
      <c r="E44" s="21"/>
      <c r="F44" s="240"/>
      <c r="G44" s="23"/>
      <c r="H44" s="235"/>
      <c r="I44" s="28"/>
      <c r="J44" s="353"/>
    </row>
    <row r="45" spans="2:9" ht="14.25">
      <c r="B45" s="327"/>
      <c r="C45" s="25" t="s">
        <v>39</v>
      </c>
      <c r="D45" s="26" t="s">
        <v>40</v>
      </c>
      <c r="E45" s="27" t="s">
        <v>72</v>
      </c>
      <c r="F45" s="242">
        <f>+'[7]Top Sheet (Final)'!F37</f>
        <v>15.82</v>
      </c>
      <c r="G45" s="242">
        <v>14.58</v>
      </c>
      <c r="H45" s="235">
        <v>14.68</v>
      </c>
      <c r="I45" s="28">
        <v>54.68</v>
      </c>
    </row>
    <row r="46" spans="2:12" s="358" customFormat="1" ht="28.5">
      <c r="B46" s="343"/>
      <c r="C46" s="25"/>
      <c r="D46" s="29" t="s">
        <v>70</v>
      </c>
      <c r="E46" s="27" t="s">
        <v>179</v>
      </c>
      <c r="F46" s="282">
        <f>-(+'[7]Top Sheet (Final)'!F40-'[7]Top Sheet (Final)'!F34+'[7]Top Sheet (Final)'!F31)</f>
        <v>-590.5633561347186</v>
      </c>
      <c r="G46" s="282">
        <v>-370.2799999999979</v>
      </c>
      <c r="H46" s="246">
        <v>-432.9033585554703</v>
      </c>
      <c r="I46" s="246">
        <v>-1369.722178837148</v>
      </c>
      <c r="L46" s="474">
        <f>+F43-F45-F46-F47</f>
        <v>3431.543356134718</v>
      </c>
    </row>
    <row r="47" spans="2:12" s="358" customFormat="1" ht="30.75" customHeight="1">
      <c r="B47" s="343"/>
      <c r="C47" s="25"/>
      <c r="D47" s="29" t="s">
        <v>127</v>
      </c>
      <c r="E47" s="27" t="s">
        <v>206</v>
      </c>
      <c r="F47" s="282">
        <f>-'SEBI PL Option'!H33</f>
        <v>4.34</v>
      </c>
      <c r="G47" s="282">
        <f>-'SEBI PL Option'!I33</f>
        <v>-4.46</v>
      </c>
      <c r="H47" s="246">
        <f>-'SEBI PL Option'!J33</f>
        <v>-0.2599999999999998</v>
      </c>
      <c r="I47" s="246">
        <f>-'SEBI PL Option'!K33</f>
        <v>-8.22</v>
      </c>
      <c r="L47" s="474"/>
    </row>
    <row r="48" spans="2:12" s="358" customFormat="1" ht="14.25">
      <c r="B48" s="343"/>
      <c r="C48" s="25"/>
      <c r="D48" s="29" t="s">
        <v>205</v>
      </c>
      <c r="E48" s="27" t="s">
        <v>128</v>
      </c>
      <c r="F48" s="466">
        <v>0</v>
      </c>
      <c r="G48" s="466">
        <v>0</v>
      </c>
      <c r="H48" s="236">
        <v>0</v>
      </c>
      <c r="I48" s="444">
        <v>132.11</v>
      </c>
      <c r="L48" s="474">
        <f>+L46-F50</f>
        <v>0</v>
      </c>
    </row>
    <row r="49" spans="2:9" ht="7.5" customHeight="1">
      <c r="B49" s="327"/>
      <c r="C49" s="21"/>
      <c r="D49" s="21"/>
      <c r="E49" s="21"/>
      <c r="F49" s="240"/>
      <c r="G49" s="240"/>
      <c r="H49" s="359"/>
      <c r="I49" s="445"/>
    </row>
    <row r="50" spans="2:10" ht="15">
      <c r="B50" s="352" t="s">
        <v>41</v>
      </c>
      <c r="C50" s="325"/>
      <c r="D50" s="325"/>
      <c r="E50" s="325"/>
      <c r="F50" s="339">
        <f>+F43-F45-F46-F47</f>
        <v>3431.543356134718</v>
      </c>
      <c r="G50" s="339">
        <f>+G43-G45-G46-G47</f>
        <v>5195.979999999998</v>
      </c>
      <c r="H50" s="339">
        <f>4743.471868568+0.26</f>
        <v>4743.731868568</v>
      </c>
      <c r="I50" s="446">
        <f>20026.354117968+8.22</f>
        <v>20034.574117968</v>
      </c>
      <c r="J50" s="458"/>
    </row>
    <row r="51" spans="2:9" s="372" customFormat="1" ht="2.25" customHeight="1" hidden="1">
      <c r="B51" s="365"/>
      <c r="C51" s="366"/>
      <c r="D51" s="366"/>
      <c r="E51" s="366"/>
      <c r="F51" s="367"/>
      <c r="G51" s="367"/>
      <c r="H51" s="368"/>
      <c r="I51" s="447"/>
    </row>
    <row r="52" spans="2:9" ht="8.25" customHeight="1">
      <c r="B52" s="327"/>
      <c r="C52" s="21"/>
      <c r="D52" s="21"/>
      <c r="E52" s="21"/>
      <c r="F52" s="240"/>
      <c r="G52" s="240"/>
      <c r="H52" s="373"/>
      <c r="I52" s="380"/>
    </row>
    <row r="53" spans="2:10" ht="15">
      <c r="B53" s="333">
        <v>3</v>
      </c>
      <c r="C53" s="36" t="s">
        <v>100</v>
      </c>
      <c r="D53" s="21"/>
      <c r="E53" s="21"/>
      <c r="F53" s="240"/>
      <c r="G53" s="243"/>
      <c r="H53" s="401"/>
      <c r="I53" s="380"/>
      <c r="J53" s="458"/>
    </row>
    <row r="54" spans="2:9" ht="14.25">
      <c r="B54" s="327"/>
      <c r="C54" s="21"/>
      <c r="D54" s="21"/>
      <c r="E54" s="21"/>
      <c r="F54" s="240"/>
      <c r="G54" s="240"/>
      <c r="H54" s="377"/>
      <c r="I54" s="448"/>
    </row>
    <row r="55" spans="2:9" ht="14.25">
      <c r="B55" s="327"/>
      <c r="C55" s="21" t="s">
        <v>2</v>
      </c>
      <c r="D55" s="21" t="s">
        <v>30</v>
      </c>
      <c r="E55" s="22" t="s">
        <v>32</v>
      </c>
      <c r="F55" s="242">
        <f>+'[7]Top Sheet (Final)'!D54</f>
        <v>7219.47</v>
      </c>
      <c r="G55" s="28">
        <v>8913.86</v>
      </c>
      <c r="H55" s="237">
        <v>7483.78</v>
      </c>
      <c r="I55" s="28">
        <v>7483.78</v>
      </c>
    </row>
    <row r="56" spans="2:9" ht="14.25">
      <c r="B56" s="327"/>
      <c r="C56" s="21"/>
      <c r="D56" s="21"/>
      <c r="E56" s="22" t="s">
        <v>34</v>
      </c>
      <c r="F56" s="242">
        <f>+'[7]Top Sheet (Final)'!D55</f>
        <v>10325.06</v>
      </c>
      <c r="G56" s="28">
        <v>9651.52</v>
      </c>
      <c r="H56" s="237">
        <v>8809.78</v>
      </c>
      <c r="I56" s="28">
        <v>8809.78</v>
      </c>
    </row>
    <row r="57" spans="2:9" ht="8.25" customHeight="1">
      <c r="B57" s="327"/>
      <c r="C57" s="21"/>
      <c r="D57" s="21"/>
      <c r="E57" s="22"/>
      <c r="F57" s="239"/>
      <c r="G57" s="23"/>
      <c r="H57" s="235"/>
      <c r="I57" s="28"/>
    </row>
    <row r="58" spans="2:9" ht="15">
      <c r="B58" s="327"/>
      <c r="C58" s="21"/>
      <c r="D58" s="337" t="s">
        <v>35</v>
      </c>
      <c r="E58" s="21"/>
      <c r="F58" s="338">
        <f>F55+F56</f>
        <v>17544.53</v>
      </c>
      <c r="G58" s="338">
        <f>+G55+G56</f>
        <v>18565.38</v>
      </c>
      <c r="H58" s="339">
        <v>16293.560000000001</v>
      </c>
      <c r="I58" s="384">
        <v>16293.560000000001</v>
      </c>
    </row>
    <row r="59" spans="2:9" ht="14.25">
      <c r="B59" s="327"/>
      <c r="C59" s="21"/>
      <c r="D59" s="21"/>
      <c r="E59" s="21"/>
      <c r="F59" s="240"/>
      <c r="G59" s="374"/>
      <c r="H59" s="373"/>
      <c r="I59" s="380"/>
    </row>
    <row r="60" spans="2:9" ht="14.25">
      <c r="B60" s="327"/>
      <c r="C60" s="21" t="s">
        <v>3</v>
      </c>
      <c r="D60" s="21" t="s">
        <v>36</v>
      </c>
      <c r="E60" s="21"/>
      <c r="F60" s="243">
        <f>+'[7]Top Sheet (Final)'!D57</f>
        <v>7531.4273204</v>
      </c>
      <c r="G60" s="28">
        <v>7649.3773204</v>
      </c>
      <c r="H60" s="235">
        <v>7563.117320400001</v>
      </c>
      <c r="I60" s="28">
        <v>7563.117320400001</v>
      </c>
    </row>
    <row r="61" spans="2:9" ht="14.25">
      <c r="B61" s="327"/>
      <c r="C61" s="21" t="s">
        <v>4</v>
      </c>
      <c r="D61" s="24" t="s">
        <v>37</v>
      </c>
      <c r="E61" s="21"/>
      <c r="F61" s="243">
        <f>+'[7]Top Sheet (Final)'!D58</f>
        <v>4611.2547066</v>
      </c>
      <c r="G61" s="28">
        <v>4923.7547066</v>
      </c>
      <c r="H61" s="235">
        <v>4333.5547066</v>
      </c>
      <c r="I61" s="28">
        <v>4333.5547066</v>
      </c>
    </row>
    <row r="62" spans="2:9" ht="14.25">
      <c r="B62" s="327"/>
      <c r="C62" s="21" t="s">
        <v>5</v>
      </c>
      <c r="D62" s="24" t="s">
        <v>38</v>
      </c>
      <c r="E62" s="21"/>
      <c r="F62" s="243">
        <f>+'[7]Top Sheet (Final)'!D59</f>
        <v>7057.2</v>
      </c>
      <c r="G62" s="28">
        <v>6953.94</v>
      </c>
      <c r="H62" s="235">
        <v>6816.9</v>
      </c>
      <c r="I62" s="28">
        <v>6816.9</v>
      </c>
    </row>
    <row r="63" spans="2:9" ht="14.25">
      <c r="B63" s="327"/>
      <c r="C63" s="21" t="s">
        <v>6</v>
      </c>
      <c r="D63" s="21" t="s">
        <v>49</v>
      </c>
      <c r="E63" s="21"/>
      <c r="F63" s="243">
        <f>+'[7]Top Sheet (Final)'!D60</f>
        <v>1602.3898</v>
      </c>
      <c r="G63" s="28">
        <v>1004.2697999999999</v>
      </c>
      <c r="H63" s="235">
        <v>1601.9098</v>
      </c>
      <c r="I63" s="28">
        <v>1601.9098</v>
      </c>
    </row>
    <row r="64" spans="2:9" ht="15">
      <c r="B64" s="327"/>
      <c r="C64" s="21"/>
      <c r="D64" s="36" t="s">
        <v>77</v>
      </c>
      <c r="E64" s="21"/>
      <c r="F64" s="35">
        <f>F58+F60+F61+F62+F63</f>
        <v>38346.801826999996</v>
      </c>
      <c r="G64" s="35">
        <f>G58+G60+G61+G62+G63</f>
        <v>39096.721827</v>
      </c>
      <c r="H64" s="35">
        <v>36609.041827</v>
      </c>
      <c r="I64" s="449">
        <v>36609.041827</v>
      </c>
    </row>
    <row r="65" spans="2:9" ht="14.25">
      <c r="B65" s="327"/>
      <c r="C65" s="21"/>
      <c r="D65" s="21"/>
      <c r="E65" s="21"/>
      <c r="F65" s="23"/>
      <c r="G65" s="23"/>
      <c r="H65" s="235"/>
      <c r="I65" s="28"/>
    </row>
    <row r="66" spans="2:9" ht="14.25">
      <c r="B66" s="327"/>
      <c r="C66" s="21"/>
      <c r="D66" s="21" t="s">
        <v>75</v>
      </c>
      <c r="E66" s="21"/>
      <c r="F66" s="28">
        <f>+'[7]Top Sheet (Final)'!D62</f>
        <v>43397.468172999994</v>
      </c>
      <c r="G66" s="28">
        <v>37827.098173000006</v>
      </c>
      <c r="H66" s="237">
        <v>40757.99817300001</v>
      </c>
      <c r="I66" s="28">
        <v>40757.99817300001</v>
      </c>
    </row>
    <row r="67" spans="2:9" ht="9" customHeight="1">
      <c r="B67" s="327"/>
      <c r="C67" s="21"/>
      <c r="D67" s="21"/>
      <c r="E67" s="21"/>
      <c r="F67" s="247"/>
      <c r="G67" s="380"/>
      <c r="H67" s="381"/>
      <c r="I67" s="380"/>
    </row>
    <row r="68" spans="2:12" ht="15">
      <c r="B68" s="352" t="s">
        <v>76</v>
      </c>
      <c r="C68" s="383"/>
      <c r="D68" s="324"/>
      <c r="E68" s="325"/>
      <c r="F68" s="384">
        <f>+F64+F66</f>
        <v>81744.26999999999</v>
      </c>
      <c r="G68" s="384">
        <v>76923.82</v>
      </c>
      <c r="H68" s="385">
        <v>77367.04000000001</v>
      </c>
      <c r="I68" s="384">
        <v>77367.04000000001</v>
      </c>
      <c r="L68" s="357">
        <f>+F68-'[6]Balance Sheet'!$EU$55</f>
        <v>0</v>
      </c>
    </row>
    <row r="69" spans="2:9" s="372" customFormat="1" ht="1.5" customHeight="1">
      <c r="B69" s="365"/>
      <c r="C69" s="366"/>
      <c r="D69" s="366"/>
      <c r="E69" s="366"/>
      <c r="F69" s="367">
        <v>0</v>
      </c>
      <c r="G69" s="367"/>
      <c r="H69" s="368"/>
      <c r="I69" s="447"/>
    </row>
    <row r="70" spans="2:9" ht="3.75" customHeight="1">
      <c r="B70" s="327"/>
      <c r="C70" s="21"/>
      <c r="D70" s="21"/>
      <c r="E70" s="21"/>
      <c r="F70" s="240"/>
      <c r="G70" s="240"/>
      <c r="H70" s="373"/>
      <c r="I70" s="380"/>
    </row>
    <row r="71" spans="2:9" ht="15">
      <c r="B71" s="333">
        <v>4</v>
      </c>
      <c r="C71" s="36" t="s">
        <v>101</v>
      </c>
      <c r="D71" s="21"/>
      <c r="E71" s="21"/>
      <c r="F71" s="240"/>
      <c r="G71" s="240"/>
      <c r="H71" s="373"/>
      <c r="I71" s="380"/>
    </row>
    <row r="72" spans="2:9" ht="14.25">
      <c r="B72" s="327"/>
      <c r="C72" s="21"/>
      <c r="D72" s="21"/>
      <c r="E72" s="21"/>
      <c r="F72" s="240"/>
      <c r="G72" s="240"/>
      <c r="H72" s="377"/>
      <c r="I72" s="448"/>
    </row>
    <row r="73" spans="2:9" ht="14.25">
      <c r="B73" s="327"/>
      <c r="C73" s="21" t="s">
        <v>2</v>
      </c>
      <c r="D73" s="21" t="s">
        <v>30</v>
      </c>
      <c r="E73" s="22" t="s">
        <v>32</v>
      </c>
      <c r="F73" s="242">
        <f>+'[7]Top Sheet (Final)'!F54</f>
        <v>4929.25</v>
      </c>
      <c r="G73" s="28">
        <v>5175.13</v>
      </c>
      <c r="H73" s="237">
        <v>4148.85</v>
      </c>
      <c r="I73" s="28">
        <v>4148.85</v>
      </c>
    </row>
    <row r="74" spans="2:9" ht="14.25">
      <c r="B74" s="327"/>
      <c r="C74" s="21"/>
      <c r="D74" s="21"/>
      <c r="E74" s="22" t="s">
        <v>34</v>
      </c>
      <c r="F74" s="242">
        <f>+'[7]Top Sheet (Final)'!F55</f>
        <v>2546.21</v>
      </c>
      <c r="G74" s="28">
        <v>2076.42</v>
      </c>
      <c r="H74" s="237">
        <v>2122.96</v>
      </c>
      <c r="I74" s="28">
        <v>2122.96</v>
      </c>
    </row>
    <row r="75" spans="2:9" ht="14.25">
      <c r="B75" s="327"/>
      <c r="C75" s="21"/>
      <c r="D75" s="21"/>
      <c r="E75" s="22"/>
      <c r="F75" s="239"/>
      <c r="G75" s="23"/>
      <c r="H75" s="235"/>
      <c r="I75" s="28"/>
    </row>
    <row r="76" spans="2:9" ht="15">
      <c r="B76" s="327"/>
      <c r="C76" s="21"/>
      <c r="D76" s="337" t="s">
        <v>35</v>
      </c>
      <c r="E76" s="21"/>
      <c r="F76" s="338">
        <f>+F73+F74</f>
        <v>7475.46</v>
      </c>
      <c r="G76" s="338">
        <f>+G73+G74</f>
        <v>7251.55</v>
      </c>
      <c r="H76" s="338">
        <v>6271.81</v>
      </c>
      <c r="I76" s="384">
        <v>6271.81</v>
      </c>
    </row>
    <row r="77" spans="2:9" ht="14.25">
      <c r="B77" s="327"/>
      <c r="C77" s="21"/>
      <c r="D77" s="21"/>
      <c r="E77" s="21"/>
      <c r="F77" s="240"/>
      <c r="G77" s="374"/>
      <c r="H77" s="373"/>
      <c r="I77" s="380"/>
    </row>
    <row r="78" spans="2:9" ht="14.25">
      <c r="B78" s="327"/>
      <c r="C78" s="21" t="s">
        <v>3</v>
      </c>
      <c r="D78" s="21" t="s">
        <v>36</v>
      </c>
      <c r="E78" s="21"/>
      <c r="F78" s="243">
        <f>+'[7]Top Sheet (Final)'!F57</f>
        <v>781.01</v>
      </c>
      <c r="G78" s="28">
        <v>846.63</v>
      </c>
      <c r="H78" s="235">
        <v>830.17</v>
      </c>
      <c r="I78" s="28">
        <v>830.17</v>
      </c>
    </row>
    <row r="79" spans="2:9" ht="14.25">
      <c r="B79" s="327"/>
      <c r="C79" s="21" t="s">
        <v>4</v>
      </c>
      <c r="D79" s="24" t="s">
        <v>37</v>
      </c>
      <c r="E79" s="21"/>
      <c r="F79" s="243">
        <f>+'[7]Top Sheet (Final)'!F58</f>
        <v>1078.5</v>
      </c>
      <c r="G79" s="28">
        <v>929.4</v>
      </c>
      <c r="H79" s="235">
        <v>972.06</v>
      </c>
      <c r="I79" s="28">
        <v>972.06</v>
      </c>
    </row>
    <row r="80" spans="2:9" ht="14.25">
      <c r="B80" s="327"/>
      <c r="C80" s="21" t="s">
        <v>5</v>
      </c>
      <c r="D80" s="24" t="s">
        <v>38</v>
      </c>
      <c r="E80" s="21"/>
      <c r="F80" s="243">
        <f>+'[7]Top Sheet (Final)'!F59</f>
        <v>930.03</v>
      </c>
      <c r="G80" s="28">
        <v>794.94</v>
      </c>
      <c r="H80" s="235">
        <v>764.12</v>
      </c>
      <c r="I80" s="28">
        <v>764.12</v>
      </c>
    </row>
    <row r="81" spans="2:9" ht="14.25">
      <c r="B81" s="327"/>
      <c r="C81" s="21" t="s">
        <v>6</v>
      </c>
      <c r="D81" s="21" t="s">
        <v>49</v>
      </c>
      <c r="E81" s="21"/>
      <c r="F81" s="243">
        <f>+'[7]Top Sheet (Final)'!F60</f>
        <v>389.79</v>
      </c>
      <c r="G81" s="28">
        <v>310.02</v>
      </c>
      <c r="H81" s="238">
        <v>375.72</v>
      </c>
      <c r="I81" s="450">
        <v>375.72</v>
      </c>
    </row>
    <row r="82" spans="2:9" ht="15">
      <c r="B82" s="327"/>
      <c r="C82" s="21"/>
      <c r="D82" s="36" t="s">
        <v>77</v>
      </c>
      <c r="E82" s="21"/>
      <c r="F82" s="241">
        <f>SUM(F76:F81)</f>
        <v>10654.79</v>
      </c>
      <c r="G82" s="241">
        <f>SUM(G76:G81)</f>
        <v>10132.54</v>
      </c>
      <c r="H82" s="241">
        <v>9213.880000000001</v>
      </c>
      <c r="I82" s="449">
        <v>9213.880000000001</v>
      </c>
    </row>
    <row r="83" spans="2:9" ht="14.25">
      <c r="B83" s="327"/>
      <c r="C83" s="21"/>
      <c r="D83" s="21"/>
      <c r="E83" s="21"/>
      <c r="F83" s="247"/>
      <c r="G83" s="28"/>
      <c r="H83" s="237"/>
      <c r="I83" s="28"/>
    </row>
    <row r="84" spans="2:9" ht="14.25">
      <c r="B84" s="327"/>
      <c r="C84" s="21"/>
      <c r="D84" s="21" t="s">
        <v>78</v>
      </c>
      <c r="E84" s="21"/>
      <c r="F84" s="28">
        <f>+'[7]Top Sheet (Final)'!F62</f>
        <v>2825.1600000000017</v>
      </c>
      <c r="G84" s="28">
        <v>4058.239999999996</v>
      </c>
      <c r="H84" s="237">
        <v>2502.4300000000003</v>
      </c>
      <c r="I84" s="28">
        <v>2502.4300000000003</v>
      </c>
    </row>
    <row r="85" spans="2:9" ht="14.25">
      <c r="B85" s="327"/>
      <c r="C85" s="21"/>
      <c r="D85" s="21"/>
      <c r="E85" s="21"/>
      <c r="F85" s="240"/>
      <c r="G85" s="374"/>
      <c r="H85" s="373"/>
      <c r="I85" s="374"/>
    </row>
    <row r="86" spans="2:9" ht="15">
      <c r="B86" s="352" t="s">
        <v>79</v>
      </c>
      <c r="C86" s="383"/>
      <c r="D86" s="324"/>
      <c r="E86" s="325"/>
      <c r="F86" s="384">
        <f>+'[6]Balance Sheet'!EU84+'[6]Balance Sheet'!EU95</f>
        <v>13479.950000000003</v>
      </c>
      <c r="G86" s="384">
        <f>+G82+G84</f>
        <v>14190.779999999997</v>
      </c>
      <c r="H86" s="385">
        <v>11716.310000000001</v>
      </c>
      <c r="I86" s="384">
        <v>11716.310000000001</v>
      </c>
    </row>
    <row r="87" spans="2:9" ht="2.25" customHeight="1">
      <c r="B87" s="452"/>
      <c r="C87" s="21"/>
      <c r="D87" s="21"/>
      <c r="E87" s="21"/>
      <c r="F87" s="21"/>
      <c r="G87" s="21"/>
      <c r="H87" s="389"/>
      <c r="I87" s="389"/>
    </row>
    <row r="88" spans="2:9" s="372" customFormat="1" ht="32.25" customHeight="1">
      <c r="B88" s="523" t="s">
        <v>194</v>
      </c>
      <c r="C88" s="523"/>
      <c r="D88" s="523"/>
      <c r="E88" s="523"/>
      <c r="F88" s="523"/>
      <c r="G88" s="523"/>
      <c r="H88" s="523"/>
      <c r="I88" s="523"/>
    </row>
    <row r="89" spans="2:9" s="372" customFormat="1" ht="3.75" customHeight="1">
      <c r="B89" s="459"/>
      <c r="C89" s="459"/>
      <c r="D89" s="459"/>
      <c r="E89" s="459"/>
      <c r="F89" s="459"/>
      <c r="G89" s="459"/>
      <c r="H89" s="459"/>
      <c r="I89" s="459"/>
    </row>
    <row r="90" spans="2:9" s="372" customFormat="1" ht="3.75" customHeight="1">
      <c r="B90" s="451"/>
      <c r="C90" s="21"/>
      <c r="D90" s="21"/>
      <c r="E90" s="21"/>
      <c r="F90" s="21"/>
      <c r="G90" s="21"/>
      <c r="H90" s="371"/>
      <c r="I90" s="371"/>
    </row>
    <row r="91" spans="2:9" ht="60.75" customHeight="1">
      <c r="B91" s="522" t="s">
        <v>180</v>
      </c>
      <c r="C91" s="522"/>
      <c r="D91" s="522"/>
      <c r="E91" s="522"/>
      <c r="F91" s="522"/>
      <c r="G91" s="522"/>
      <c r="H91" s="522"/>
      <c r="I91" s="522"/>
    </row>
    <row r="92" spans="2:9" s="392" customFormat="1" ht="6" customHeight="1">
      <c r="B92" s="393"/>
      <c r="C92" s="393"/>
      <c r="D92" s="393"/>
      <c r="E92" s="393"/>
      <c r="F92" s="393"/>
      <c r="G92" s="393"/>
      <c r="H92" s="394"/>
      <c r="I92" s="394"/>
    </row>
    <row r="93" ht="14.25">
      <c r="B93" s="372"/>
    </row>
    <row r="95" spans="6:9" ht="14.25">
      <c r="F95" s="395"/>
      <c r="G95" s="395"/>
      <c r="H95" s="395"/>
      <c r="I95" s="395"/>
    </row>
    <row r="97" spans="6:9" ht="14.25">
      <c r="F97" s="396"/>
      <c r="G97" s="396"/>
      <c r="H97" s="396"/>
      <c r="I97" s="396"/>
    </row>
  </sheetData>
  <sheetProtection/>
  <mergeCells count="6">
    <mergeCell ref="B3:I3"/>
    <mergeCell ref="B4:I4"/>
    <mergeCell ref="B5:I5"/>
    <mergeCell ref="B91:I91"/>
    <mergeCell ref="B88:I88"/>
    <mergeCell ref="F7:I7"/>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B1:Q95"/>
  <sheetViews>
    <sheetView showGridLines="0" zoomScale="85" zoomScaleNormal="85" zoomScaleSheetLayoutView="70" zoomScalePageLayoutView="0" workbookViewId="0" topLeftCell="A1">
      <pane xSplit="5" ySplit="13" topLeftCell="F29" activePane="bottomRight" state="frozen"/>
      <selection pane="topLeft" activeCell="A1" sqref="A1"/>
      <selection pane="topRight" activeCell="F1" sqref="F1"/>
      <selection pane="bottomLeft" activeCell="A14" sqref="A14"/>
      <selection pane="bottomRight" activeCell="E45" sqref="E45"/>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6" width="12.8515625" style="316" customWidth="1"/>
    <col min="7" max="7" width="16.8515625" style="316" customWidth="1"/>
    <col min="8" max="8" width="14.421875" style="317" customWidth="1"/>
    <col min="9" max="9" width="13.421875" style="317" customWidth="1"/>
    <col min="10" max="10" width="12.28125" style="317" customWidth="1"/>
    <col min="11" max="11" width="13.8515625" style="317" customWidth="1"/>
    <col min="12" max="12" width="0.42578125" style="317" customWidth="1"/>
    <col min="13" max="13" width="4.8515625" style="317" customWidth="1"/>
    <col min="14" max="14" width="12.8515625" style="316" customWidth="1"/>
    <col min="15" max="15" width="18.8515625" style="316" customWidth="1"/>
    <col min="16" max="16" width="9.8515625" style="316" bestFit="1" customWidth="1"/>
    <col min="17" max="17" width="12.140625" style="316" bestFit="1" customWidth="1"/>
    <col min="18" max="158" width="9.140625" style="316" customWidth="1"/>
    <col min="159" max="159" width="3.8515625" style="316" customWidth="1"/>
    <col min="160" max="160" width="6.28125" style="316" customWidth="1"/>
    <col min="161" max="161" width="5.7109375" style="316" customWidth="1"/>
    <col min="162" max="162" width="7.28125" style="316" customWidth="1"/>
    <col min="163" max="163" width="33.57421875" style="316" customWidth="1"/>
    <col min="164" max="165" width="17.8515625" style="316" customWidth="1"/>
    <col min="166" max="166" width="16.8515625" style="316" customWidth="1"/>
    <col min="167" max="167" width="17.8515625" style="316" customWidth="1"/>
    <col min="168" max="168" width="9.140625" style="316" hidden="1" customWidth="1"/>
    <col min="169" max="169" width="16.421875" style="316" customWidth="1"/>
    <col min="170" max="170" width="15.8515625" style="316" customWidth="1"/>
    <col min="171" max="16384" width="9.140625" style="316" customWidth="1"/>
  </cols>
  <sheetData>
    <row r="1" ht="14.25">
      <c r="L1" s="317" t="s">
        <v>25</v>
      </c>
    </row>
    <row r="3" spans="2:13" ht="15.75">
      <c r="B3" s="519" t="s">
        <v>26</v>
      </c>
      <c r="C3" s="519"/>
      <c r="D3" s="519"/>
      <c r="E3" s="519"/>
      <c r="F3" s="519"/>
      <c r="G3" s="519"/>
      <c r="H3" s="519"/>
      <c r="I3" s="519"/>
      <c r="J3" s="519"/>
      <c r="K3" s="519"/>
      <c r="L3" s="36"/>
      <c r="M3" s="36"/>
    </row>
    <row r="4" spans="2:13" ht="15.75">
      <c r="B4" s="520" t="s">
        <v>120</v>
      </c>
      <c r="C4" s="520"/>
      <c r="D4" s="520"/>
      <c r="E4" s="520"/>
      <c r="F4" s="520"/>
      <c r="G4" s="520"/>
      <c r="H4" s="520"/>
      <c r="I4" s="520"/>
      <c r="J4" s="520"/>
      <c r="K4" s="520"/>
      <c r="L4" s="318"/>
      <c r="M4" s="318"/>
    </row>
    <row r="5" spans="2:13" ht="15.75">
      <c r="B5" s="521" t="s">
        <v>167</v>
      </c>
      <c r="C5" s="521"/>
      <c r="D5" s="521"/>
      <c r="E5" s="521"/>
      <c r="F5" s="521"/>
      <c r="G5" s="521"/>
      <c r="H5" s="521"/>
      <c r="I5" s="521"/>
      <c r="J5" s="521"/>
      <c r="K5" s="521"/>
      <c r="L5" s="319"/>
      <c r="M5" s="319"/>
    </row>
    <row r="6" spans="2:13" ht="15">
      <c r="B6" s="320"/>
      <c r="C6" s="320"/>
      <c r="D6" s="320"/>
      <c r="E6" s="320"/>
      <c r="F6" s="320"/>
      <c r="G6" s="320"/>
      <c r="H6" s="321"/>
      <c r="I6" s="321"/>
      <c r="J6" s="321"/>
      <c r="K6" s="322" t="s">
        <v>153</v>
      </c>
      <c r="L6" s="323"/>
      <c r="M6" s="323"/>
    </row>
    <row r="7" spans="2:14" ht="15.75" customHeight="1">
      <c r="B7" s="324"/>
      <c r="C7" s="325"/>
      <c r="D7" s="325"/>
      <c r="E7" s="325"/>
      <c r="F7" s="524" t="s">
        <v>144</v>
      </c>
      <c r="G7" s="524"/>
      <c r="H7" s="524"/>
      <c r="I7" s="524"/>
      <c r="J7" s="524"/>
      <c r="K7" s="525"/>
      <c r="L7" s="201"/>
      <c r="M7" s="197"/>
      <c r="N7" s="320"/>
    </row>
    <row r="8" spans="2:17" ht="33.75" customHeight="1">
      <c r="B8" s="20" t="s">
        <v>19</v>
      </c>
      <c r="C8" s="311"/>
      <c r="D8" s="311"/>
      <c r="E8" s="311"/>
      <c r="F8" s="233" t="s">
        <v>27</v>
      </c>
      <c r="G8" s="245" t="s">
        <v>136</v>
      </c>
      <c r="H8" s="30" t="s">
        <v>137</v>
      </c>
      <c r="I8" s="30" t="s">
        <v>169</v>
      </c>
      <c r="J8" s="30" t="s">
        <v>169</v>
      </c>
      <c r="K8" s="169" t="s">
        <v>28</v>
      </c>
      <c r="L8" s="202"/>
      <c r="M8" s="169"/>
      <c r="N8" s="245" t="s">
        <v>134</v>
      </c>
      <c r="O8" s="245" t="s">
        <v>134</v>
      </c>
      <c r="Q8" s="245" t="s">
        <v>169</v>
      </c>
    </row>
    <row r="9" spans="2:17" ht="14.25">
      <c r="B9" s="312"/>
      <c r="C9" s="313"/>
      <c r="D9" s="313"/>
      <c r="E9" s="313"/>
      <c r="F9" s="1" t="s">
        <v>1</v>
      </c>
      <c r="G9" s="1" t="s">
        <v>1</v>
      </c>
      <c r="H9" s="31" t="s">
        <v>1</v>
      </c>
      <c r="I9" s="32" t="s">
        <v>1</v>
      </c>
      <c r="J9" s="31" t="s">
        <v>1</v>
      </c>
      <c r="K9" s="170" t="s">
        <v>1</v>
      </c>
      <c r="L9" s="203"/>
      <c r="M9" s="170"/>
      <c r="N9" s="32" t="s">
        <v>1</v>
      </c>
      <c r="O9" s="32" t="s">
        <v>1</v>
      </c>
      <c r="Q9" s="421" t="s">
        <v>1</v>
      </c>
    </row>
    <row r="10" spans="2:17" ht="14.25">
      <c r="B10" s="312"/>
      <c r="C10" s="313"/>
      <c r="D10" s="313"/>
      <c r="E10" s="313"/>
      <c r="F10" s="1" t="s">
        <v>166</v>
      </c>
      <c r="G10" s="1" t="s">
        <v>165</v>
      </c>
      <c r="H10" s="2" t="s">
        <v>138</v>
      </c>
      <c r="I10" s="2" t="s">
        <v>166</v>
      </c>
      <c r="J10" s="2" t="s">
        <v>165</v>
      </c>
      <c r="K10" s="189" t="s">
        <v>139</v>
      </c>
      <c r="L10" s="189"/>
      <c r="M10" s="171"/>
      <c r="N10" s="2" t="s">
        <v>133</v>
      </c>
      <c r="O10" s="2" t="s">
        <v>138</v>
      </c>
      <c r="Q10" s="1" t="s">
        <v>165</v>
      </c>
    </row>
    <row r="11" spans="2:17" ht="0.75" customHeight="1">
      <c r="B11" s="312"/>
      <c r="C11" s="313"/>
      <c r="D11" s="313"/>
      <c r="E11" s="313"/>
      <c r="F11" s="314"/>
      <c r="G11" s="315"/>
      <c r="H11" s="234"/>
      <c r="I11" s="34"/>
      <c r="J11" s="33"/>
      <c r="K11" s="190"/>
      <c r="L11" s="33"/>
      <c r="M11" s="198"/>
      <c r="N11" s="34"/>
      <c r="O11" s="34"/>
      <c r="Q11" s="422"/>
    </row>
    <row r="12" spans="2:17" ht="14.25">
      <c r="B12" s="309"/>
      <c r="C12" s="310"/>
      <c r="D12" s="310"/>
      <c r="E12" s="310"/>
      <c r="F12" s="397" t="s">
        <v>17</v>
      </c>
      <c r="G12" s="397" t="s">
        <v>17</v>
      </c>
      <c r="H12" s="397" t="s">
        <v>17</v>
      </c>
      <c r="I12" s="397" t="s">
        <v>17</v>
      </c>
      <c r="J12" s="397" t="s">
        <v>17</v>
      </c>
      <c r="K12" s="397" t="s">
        <v>102</v>
      </c>
      <c r="L12" s="398"/>
      <c r="M12" s="399"/>
      <c r="N12" s="397" t="s">
        <v>17</v>
      </c>
      <c r="O12" s="397" t="s">
        <v>17</v>
      </c>
      <c r="Q12" s="423" t="s">
        <v>17</v>
      </c>
    </row>
    <row r="13" spans="2:17" ht="6.75" customHeight="1">
      <c r="B13" s="327"/>
      <c r="C13" s="21"/>
      <c r="D13" s="21"/>
      <c r="E13" s="21"/>
      <c r="F13" s="240"/>
      <c r="G13" s="240"/>
      <c r="H13" s="328"/>
      <c r="I13" s="329"/>
      <c r="J13" s="329"/>
      <c r="K13" s="330"/>
      <c r="L13" s="331"/>
      <c r="M13" s="332"/>
      <c r="N13" s="240"/>
      <c r="O13" s="240"/>
      <c r="Q13" s="424"/>
    </row>
    <row r="14" spans="2:17" ht="15">
      <c r="B14" s="333">
        <v>1</v>
      </c>
      <c r="C14" s="334" t="s">
        <v>29</v>
      </c>
      <c r="D14" s="21"/>
      <c r="E14" s="21"/>
      <c r="F14" s="240"/>
      <c r="G14" s="240"/>
      <c r="H14" s="335"/>
      <c r="I14" s="336"/>
      <c r="J14" s="335"/>
      <c r="K14" s="332"/>
      <c r="L14" s="331"/>
      <c r="M14" s="332"/>
      <c r="N14" s="240"/>
      <c r="O14" s="240"/>
      <c r="Q14" s="425"/>
    </row>
    <row r="15" spans="2:17" ht="14.25">
      <c r="B15" s="327"/>
      <c r="C15" s="21"/>
      <c r="D15" s="21"/>
      <c r="E15" s="21"/>
      <c r="F15" s="240"/>
      <c r="G15" s="240"/>
      <c r="H15" s="335"/>
      <c r="I15" s="336"/>
      <c r="J15" s="335"/>
      <c r="K15" s="332"/>
      <c r="L15" s="331"/>
      <c r="M15" s="332"/>
      <c r="N15" s="240"/>
      <c r="O15" s="240"/>
      <c r="Q15" s="425"/>
    </row>
    <row r="16" spans="2:17" ht="14.25">
      <c r="B16" s="327"/>
      <c r="C16" s="21" t="s">
        <v>2</v>
      </c>
      <c r="D16" s="21" t="s">
        <v>30</v>
      </c>
      <c r="E16" s="22" t="s">
        <v>33</v>
      </c>
      <c r="F16" s="242">
        <f>I16-O16</f>
        <v>6709.969999999999</v>
      </c>
      <c r="G16" s="242">
        <f>+J16-N16</f>
        <v>5645.050000000001</v>
      </c>
      <c r="H16" s="235">
        <v>5841.91</v>
      </c>
      <c r="I16" s="23">
        <f>'[8]Top Sheet (Final)'!F10</f>
        <v>17928.69</v>
      </c>
      <c r="J16" s="23">
        <f>'[8]Top Sheet (Final)'!J10</f>
        <v>16863.77</v>
      </c>
      <c r="K16" s="191">
        <v>22913.27</v>
      </c>
      <c r="L16" s="191"/>
      <c r="M16" s="222"/>
      <c r="N16" s="240">
        <v>11218.72</v>
      </c>
      <c r="O16" s="240">
        <v>11218.72</v>
      </c>
      <c r="Q16" s="23">
        <v>16863.77</v>
      </c>
    </row>
    <row r="17" spans="2:17" ht="14.25">
      <c r="B17" s="327"/>
      <c r="C17" s="21"/>
      <c r="D17" s="21"/>
      <c r="E17" s="22" t="s">
        <v>55</v>
      </c>
      <c r="F17" s="242">
        <f>I17-O17</f>
        <v>3638.25</v>
      </c>
      <c r="G17" s="242">
        <f>+J17-N17</f>
        <v>3207.004000000001</v>
      </c>
      <c r="H17" s="235">
        <v>3296.22</v>
      </c>
      <c r="I17" s="23">
        <f>'[8]Top Sheet (Final)'!F11</f>
        <v>9684.74</v>
      </c>
      <c r="J17" s="28">
        <f>'[8]Top Sheet (Final)'!J11</f>
        <v>9253.494</v>
      </c>
      <c r="K17" s="191">
        <v>12535.039999999999</v>
      </c>
      <c r="L17" s="191"/>
      <c r="M17" s="222"/>
      <c r="N17" s="240">
        <v>6046.49</v>
      </c>
      <c r="O17" s="240">
        <v>6046.49</v>
      </c>
      <c r="Q17" s="23">
        <v>9253.494</v>
      </c>
    </row>
    <row r="18" spans="2:17" ht="14.25">
      <c r="B18" s="327"/>
      <c r="C18" s="21"/>
      <c r="D18" s="21"/>
      <c r="E18" s="21"/>
      <c r="F18" s="240"/>
      <c r="G18" s="240"/>
      <c r="H18" s="235"/>
      <c r="I18" s="23"/>
      <c r="J18" s="23"/>
      <c r="K18" s="191"/>
      <c r="L18" s="191"/>
      <c r="M18" s="222"/>
      <c r="N18" s="240"/>
      <c r="O18" s="240"/>
      <c r="Q18" s="426"/>
    </row>
    <row r="19" spans="2:17" ht="15.75">
      <c r="B19" s="327"/>
      <c r="C19" s="21"/>
      <c r="D19" s="337" t="s">
        <v>56</v>
      </c>
      <c r="E19" s="21"/>
      <c r="F19" s="338">
        <f>+F16+F17</f>
        <v>10348.22</v>
      </c>
      <c r="G19" s="339">
        <f>+G16+G17</f>
        <v>8852.054000000002</v>
      </c>
      <c r="H19" s="339">
        <v>9138.13</v>
      </c>
      <c r="I19" s="338">
        <f>I16+I17</f>
        <v>27613.43</v>
      </c>
      <c r="J19" s="338">
        <f>J16+J17</f>
        <v>26117.264000000003</v>
      </c>
      <c r="K19" s="338">
        <f>K16+K17</f>
        <v>35448.31</v>
      </c>
      <c r="L19" s="340"/>
      <c r="M19" s="341"/>
      <c r="N19" s="240">
        <v>17265.21</v>
      </c>
      <c r="O19" s="240">
        <v>17265.21</v>
      </c>
      <c r="Q19" s="427">
        <v>26117.264000000003</v>
      </c>
    </row>
    <row r="20" spans="2:17" ht="5.25" customHeight="1">
      <c r="B20" s="327"/>
      <c r="C20" s="21"/>
      <c r="D20" s="342"/>
      <c r="E20" s="21"/>
      <c r="F20" s="240"/>
      <c r="G20" s="240"/>
      <c r="H20" s="235"/>
      <c r="I20" s="23"/>
      <c r="J20" s="23"/>
      <c r="K20" s="222"/>
      <c r="L20" s="191"/>
      <c r="M20" s="222"/>
      <c r="N20" s="240"/>
      <c r="O20" s="240"/>
      <c r="Q20" s="426"/>
    </row>
    <row r="21" spans="2:17" ht="14.25">
      <c r="B21" s="327"/>
      <c r="C21" s="21" t="s">
        <v>3</v>
      </c>
      <c r="D21" s="21" t="s">
        <v>71</v>
      </c>
      <c r="E21" s="21"/>
      <c r="F21" s="242">
        <f>I21-O21</f>
        <v>689.1899999999998</v>
      </c>
      <c r="G21" s="242">
        <f>+J21-N21</f>
        <v>474.0600000000002</v>
      </c>
      <c r="H21" s="23">
        <v>445.82</v>
      </c>
      <c r="I21" s="23">
        <f>'[8]Top Sheet (Final)'!F13</f>
        <v>1431.6799999999998</v>
      </c>
      <c r="J21" s="23">
        <f>'[8]Top Sheet (Final)'!J13</f>
        <v>1216.5500000000002</v>
      </c>
      <c r="K21" s="192">
        <v>1746.74</v>
      </c>
      <c r="L21" s="192"/>
      <c r="M21" s="223"/>
      <c r="N21" s="240">
        <v>742.49</v>
      </c>
      <c r="O21" s="240">
        <v>742.49</v>
      </c>
      <c r="Q21" s="23">
        <v>1216.5500000000002</v>
      </c>
    </row>
    <row r="22" spans="2:17" ht="14.25">
      <c r="B22" s="327"/>
      <c r="C22" s="21" t="s">
        <v>4</v>
      </c>
      <c r="D22" s="24" t="s">
        <v>57</v>
      </c>
      <c r="E22" s="21"/>
      <c r="F22" s="242">
        <f>I22-O22</f>
        <v>3145.880000000001</v>
      </c>
      <c r="G22" s="242">
        <f>+J22-N22</f>
        <v>2045.380000000001</v>
      </c>
      <c r="H22" s="23">
        <v>2673.5899999999997</v>
      </c>
      <c r="I22" s="23">
        <f>'[8]Top Sheet (Final)'!F14</f>
        <v>8554.86</v>
      </c>
      <c r="J22" s="23">
        <f>'[8]Top Sheet (Final)'!J14:J14</f>
        <v>7454.360000000001</v>
      </c>
      <c r="K22" s="191">
        <v>9565.39</v>
      </c>
      <c r="L22" s="191"/>
      <c r="M22" s="222"/>
      <c r="N22" s="240">
        <v>5408.98</v>
      </c>
      <c r="O22" s="240">
        <v>5408.98</v>
      </c>
      <c r="Q22" s="23">
        <v>7454.360000000001</v>
      </c>
    </row>
    <row r="23" spans="2:17" ht="14.25">
      <c r="B23" s="327"/>
      <c r="C23" s="21" t="s">
        <v>5</v>
      </c>
      <c r="D23" s="24" t="s">
        <v>58</v>
      </c>
      <c r="E23" s="21"/>
      <c r="F23" s="242">
        <f>I23-O23</f>
        <v>1868.0200000000004</v>
      </c>
      <c r="G23" s="242">
        <f>+J23-N23</f>
        <v>1542.5100000000002</v>
      </c>
      <c r="H23" s="23">
        <v>1565.4199999999998</v>
      </c>
      <c r="I23" s="23">
        <f>'[8]Top Sheet (Final)'!F15</f>
        <v>4648.31</v>
      </c>
      <c r="J23" s="28">
        <f>'[8]Top Sheet (Final)'!J15</f>
        <v>4322.8</v>
      </c>
      <c r="K23" s="191">
        <v>5860.164</v>
      </c>
      <c r="L23" s="191"/>
      <c r="M23" s="222"/>
      <c r="N23" s="240">
        <v>2780.29</v>
      </c>
      <c r="O23" s="240">
        <v>2780.29</v>
      </c>
      <c r="Q23" s="23">
        <v>4322.8</v>
      </c>
    </row>
    <row r="24" spans="2:17" ht="14.25">
      <c r="B24" s="343"/>
      <c r="C24" s="25" t="s">
        <v>6</v>
      </c>
      <c r="D24" s="25" t="s">
        <v>49</v>
      </c>
      <c r="E24" s="25"/>
      <c r="F24" s="242">
        <f>I24-O24</f>
        <v>664.4499999999999</v>
      </c>
      <c r="G24" s="242">
        <f>+J24-N24</f>
        <v>512.476</v>
      </c>
      <c r="H24" s="227">
        <v>540.1800000000001</v>
      </c>
      <c r="I24" s="23">
        <f>'[8]Top Sheet (Final)'!F16</f>
        <v>1627.09</v>
      </c>
      <c r="J24" s="433">
        <f>'[8]Top Sheet (Final)'!J16</f>
        <v>1475.116</v>
      </c>
      <c r="K24" s="23">
        <v>1966.62</v>
      </c>
      <c r="L24" s="346"/>
      <c r="M24" s="345"/>
      <c r="N24" s="240">
        <v>962.64</v>
      </c>
      <c r="O24" s="240">
        <v>962.64</v>
      </c>
      <c r="Q24" s="428">
        <v>1475.116</v>
      </c>
    </row>
    <row r="25" spans="2:17" ht="5.25" customHeight="1">
      <c r="B25" s="343"/>
      <c r="C25" s="25"/>
      <c r="D25" s="25"/>
      <c r="E25" s="25"/>
      <c r="F25" s="344"/>
      <c r="G25" s="281"/>
      <c r="H25" s="347"/>
      <c r="I25" s="347"/>
      <c r="J25" s="347"/>
      <c r="K25" s="348"/>
      <c r="L25" s="346"/>
      <c r="M25" s="345"/>
      <c r="N25" s="240"/>
      <c r="O25" s="240"/>
      <c r="Q25" s="240"/>
    </row>
    <row r="26" spans="2:17" ht="15.75">
      <c r="B26" s="327"/>
      <c r="C26" s="21"/>
      <c r="D26" s="36" t="s">
        <v>59</v>
      </c>
      <c r="E26" s="21"/>
      <c r="F26" s="338">
        <f aca="true" t="shared" si="0" ref="F26:K26">F19+F21+F22+F23+F24</f>
        <v>16715.760000000002</v>
      </c>
      <c r="G26" s="338">
        <f t="shared" si="0"/>
        <v>13426.480000000003</v>
      </c>
      <c r="H26" s="338">
        <v>14363.14</v>
      </c>
      <c r="I26" s="338">
        <f t="shared" si="0"/>
        <v>43875.369999999995</v>
      </c>
      <c r="J26" s="338">
        <f t="shared" si="0"/>
        <v>40586.090000000004</v>
      </c>
      <c r="K26" s="338">
        <f t="shared" si="0"/>
        <v>54587.223999999995</v>
      </c>
      <c r="L26" s="340"/>
      <c r="M26" s="341"/>
      <c r="N26" s="240">
        <v>27159.61</v>
      </c>
      <c r="O26" s="240">
        <v>27159.61</v>
      </c>
      <c r="Q26" s="427">
        <v>40586.090000000004</v>
      </c>
    </row>
    <row r="27" spans="2:17" ht="14.25">
      <c r="B27" s="327"/>
      <c r="C27" s="21"/>
      <c r="D27" s="21"/>
      <c r="E27" s="21"/>
      <c r="F27" s="240"/>
      <c r="G27" s="240"/>
      <c r="H27" s="235"/>
      <c r="I27" s="23"/>
      <c r="J27" s="23"/>
      <c r="K27" s="222"/>
      <c r="L27" s="191"/>
      <c r="M27" s="222"/>
      <c r="N27" s="240"/>
      <c r="O27" s="240"/>
      <c r="Q27" s="240"/>
    </row>
    <row r="28" spans="2:17" ht="14.25">
      <c r="B28" s="327"/>
      <c r="C28" s="24" t="s">
        <v>60</v>
      </c>
      <c r="D28" s="21"/>
      <c r="E28" s="21"/>
      <c r="F28" s="242">
        <f>I28-O28</f>
        <v>1967.9999999999995</v>
      </c>
      <c r="G28" s="242">
        <f>+J28-N28</f>
        <v>920.4299999999998</v>
      </c>
      <c r="H28" s="235">
        <v>1603.6960000000004</v>
      </c>
      <c r="I28" s="23">
        <f>-'[8]Top Sheet (Final)'!F18</f>
        <v>5363.32</v>
      </c>
      <c r="J28" s="23">
        <f>-'[8]Top Sheet (Final)'!J18</f>
        <v>4315.75</v>
      </c>
      <c r="K28" s="191">
        <v>5238.794</v>
      </c>
      <c r="L28" s="191"/>
      <c r="M28" s="222"/>
      <c r="N28" s="240">
        <v>3395.32</v>
      </c>
      <c r="O28" s="240">
        <v>3395.32</v>
      </c>
      <c r="Q28" s="23">
        <v>4315.75</v>
      </c>
    </row>
    <row r="29" spans="2:17" ht="6" customHeight="1">
      <c r="B29" s="327"/>
      <c r="C29" s="21"/>
      <c r="D29" s="21"/>
      <c r="E29" s="21"/>
      <c r="F29" s="240"/>
      <c r="G29" s="240"/>
      <c r="H29" s="349"/>
      <c r="I29" s="350"/>
      <c r="J29" s="350"/>
      <c r="K29" s="351"/>
      <c r="L29" s="191"/>
      <c r="M29" s="222"/>
      <c r="N29" s="240"/>
      <c r="O29" s="240"/>
      <c r="Q29" s="240"/>
    </row>
    <row r="30" spans="2:17" ht="15.75">
      <c r="B30" s="352" t="s">
        <v>119</v>
      </c>
      <c r="C30" s="325"/>
      <c r="D30" s="325"/>
      <c r="E30" s="325"/>
      <c r="F30" s="338">
        <f aca="true" t="shared" si="1" ref="F30:K30">F26-F28</f>
        <v>14747.760000000002</v>
      </c>
      <c r="G30" s="338">
        <f t="shared" si="1"/>
        <v>12506.050000000003</v>
      </c>
      <c r="H30" s="338">
        <v>12759.444</v>
      </c>
      <c r="I30" s="338">
        <f t="shared" si="1"/>
        <v>38512.049999999996</v>
      </c>
      <c r="J30" s="338">
        <f t="shared" si="1"/>
        <v>36270.340000000004</v>
      </c>
      <c r="K30" s="338">
        <f t="shared" si="1"/>
        <v>49348.42999999999</v>
      </c>
      <c r="L30" s="340"/>
      <c r="M30" s="341"/>
      <c r="N30" s="403">
        <v>23764.29</v>
      </c>
      <c r="O30" s="403">
        <v>23764.29</v>
      </c>
      <c r="Q30" s="427">
        <v>36270.340000000004</v>
      </c>
    </row>
    <row r="31" spans="2:17" ht="6" customHeight="1">
      <c r="B31" s="327"/>
      <c r="C31" s="21"/>
      <c r="D31" s="21"/>
      <c r="E31" s="21"/>
      <c r="F31" s="240"/>
      <c r="G31" s="240"/>
      <c r="H31" s="235"/>
      <c r="I31" s="23"/>
      <c r="J31" s="23"/>
      <c r="K31" s="222"/>
      <c r="L31" s="191"/>
      <c r="M31" s="222"/>
      <c r="N31" s="240"/>
      <c r="O31" s="240"/>
      <c r="Q31" s="426"/>
    </row>
    <row r="32" spans="2:17" ht="15">
      <c r="B32" s="333">
        <v>2</v>
      </c>
      <c r="C32" s="334" t="s">
        <v>31</v>
      </c>
      <c r="D32" s="21"/>
      <c r="E32" s="21"/>
      <c r="F32" s="240"/>
      <c r="G32" s="240"/>
      <c r="H32" s="235"/>
      <c r="I32" s="23"/>
      <c r="J32" s="23"/>
      <c r="K32" s="222"/>
      <c r="L32" s="191"/>
      <c r="M32" s="222"/>
      <c r="N32" s="240"/>
      <c r="O32" s="240"/>
      <c r="Q32" s="426"/>
    </row>
    <row r="33" spans="2:17" ht="14.25">
      <c r="B33" s="327"/>
      <c r="C33" s="21"/>
      <c r="D33" s="21"/>
      <c r="E33" s="21"/>
      <c r="F33" s="240"/>
      <c r="G33" s="240"/>
      <c r="H33" s="235"/>
      <c r="I33" s="23"/>
      <c r="J33" s="23"/>
      <c r="K33" s="222"/>
      <c r="L33" s="191"/>
      <c r="M33" s="222"/>
      <c r="N33" s="240"/>
      <c r="O33" s="240"/>
      <c r="Q33" s="240"/>
    </row>
    <row r="34" spans="2:17" ht="14.25">
      <c r="B34" s="327"/>
      <c r="C34" s="21" t="s">
        <v>2</v>
      </c>
      <c r="D34" s="21" t="s">
        <v>30</v>
      </c>
      <c r="E34" s="22" t="s">
        <v>32</v>
      </c>
      <c r="F34" s="242">
        <f>I34-O34</f>
        <v>4624.8099999999995</v>
      </c>
      <c r="G34" s="242">
        <f>+J34-N34</f>
        <v>3765.3599999999988</v>
      </c>
      <c r="H34" s="235">
        <v>4036.4399999999996</v>
      </c>
      <c r="I34" s="23">
        <f>'[8]Top Sheet (Final)'!F23</f>
        <v>12188.58</v>
      </c>
      <c r="J34" s="23">
        <f>'[8]Top Sheet (Final)'!J23</f>
        <v>11329.13</v>
      </c>
      <c r="K34" s="191">
        <v>15411.77</v>
      </c>
      <c r="L34" s="191"/>
      <c r="M34" s="222"/>
      <c r="N34" s="240">
        <v>7563.77</v>
      </c>
      <c r="O34" s="240">
        <v>7563.77</v>
      </c>
      <c r="Q34" s="23">
        <v>11329.13</v>
      </c>
    </row>
    <row r="35" spans="2:17" ht="14.25">
      <c r="B35" s="327"/>
      <c r="C35" s="21"/>
      <c r="D35" s="21"/>
      <c r="E35" s="22" t="s">
        <v>34</v>
      </c>
      <c r="F35" s="242">
        <f>I35-O35</f>
        <v>165.7</v>
      </c>
      <c r="G35" s="242">
        <f>+J35-N35</f>
        <v>79.54999999999998</v>
      </c>
      <c r="H35" s="235">
        <v>92.04</v>
      </c>
      <c r="I35" s="23">
        <f>'[8]Top Sheet (Final)'!F24</f>
        <v>280.57</v>
      </c>
      <c r="J35" s="23">
        <f>'[8]Top Sheet (Final)'!J24</f>
        <v>194.42</v>
      </c>
      <c r="K35" s="191">
        <v>325.55</v>
      </c>
      <c r="L35" s="191"/>
      <c r="M35" s="222"/>
      <c r="N35" s="240">
        <v>114.87</v>
      </c>
      <c r="O35" s="240">
        <v>114.87</v>
      </c>
      <c r="Q35" s="23">
        <v>194.42</v>
      </c>
    </row>
    <row r="36" spans="2:17" ht="28.5">
      <c r="B36" s="327"/>
      <c r="C36" s="21"/>
      <c r="D36" s="21"/>
      <c r="E36" s="280" t="s">
        <v>146</v>
      </c>
      <c r="F36" s="410">
        <v>0</v>
      </c>
      <c r="G36" s="410">
        <v>0</v>
      </c>
      <c r="H36" s="236">
        <v>0</v>
      </c>
      <c r="I36" s="227">
        <v>0</v>
      </c>
      <c r="J36" s="227">
        <v>0</v>
      </c>
      <c r="K36" s="194">
        <v>70.47</v>
      </c>
      <c r="L36" s="191"/>
      <c r="M36" s="222"/>
      <c r="N36" s="240">
        <v>0</v>
      </c>
      <c r="O36" s="240">
        <v>0</v>
      </c>
      <c r="Q36" s="429">
        <v>0</v>
      </c>
    </row>
    <row r="37" spans="2:17" ht="8.25" customHeight="1">
      <c r="B37" s="327"/>
      <c r="C37" s="21"/>
      <c r="D37" s="21"/>
      <c r="E37" s="22"/>
      <c r="F37" s="239"/>
      <c r="G37" s="23"/>
      <c r="H37" s="235"/>
      <c r="I37" s="23"/>
      <c r="J37" s="23"/>
      <c r="K37" s="191"/>
      <c r="L37" s="191"/>
      <c r="M37" s="222"/>
      <c r="N37" s="240"/>
      <c r="O37" s="240"/>
      <c r="Q37" s="240"/>
    </row>
    <row r="38" spans="2:17" ht="15.75">
      <c r="B38" s="327"/>
      <c r="C38" s="21"/>
      <c r="D38" s="337" t="s">
        <v>35</v>
      </c>
      <c r="E38" s="21"/>
      <c r="F38" s="338">
        <f>+F34+F35</f>
        <v>4790.509999999999</v>
      </c>
      <c r="G38" s="339">
        <f>+G34+G35</f>
        <v>3844.909999999999</v>
      </c>
      <c r="H38" s="339">
        <v>4128.48</v>
      </c>
      <c r="I38" s="338">
        <f>I34+I35</f>
        <v>12469.15</v>
      </c>
      <c r="J38" s="338">
        <f>J34+J35</f>
        <v>11523.55</v>
      </c>
      <c r="K38" s="338">
        <f>K34+K35+K36</f>
        <v>15807.789999999999</v>
      </c>
      <c r="L38" s="340"/>
      <c r="M38" s="341"/>
      <c r="N38" s="240">
        <v>7678.64</v>
      </c>
      <c r="O38" s="240">
        <v>7678.64</v>
      </c>
      <c r="Q38" s="427">
        <v>11523.55</v>
      </c>
    </row>
    <row r="39" spans="2:17" ht="10.5" customHeight="1">
      <c r="B39" s="327"/>
      <c r="C39" s="21"/>
      <c r="D39" s="21"/>
      <c r="E39" s="354"/>
      <c r="F39" s="243"/>
      <c r="G39" s="23"/>
      <c r="H39" s="235"/>
      <c r="I39" s="23"/>
      <c r="J39" s="23"/>
      <c r="K39" s="222"/>
      <c r="L39" s="191"/>
      <c r="M39" s="222"/>
      <c r="N39" s="240"/>
      <c r="O39" s="240"/>
      <c r="Q39" s="240"/>
    </row>
    <row r="40" spans="2:17" ht="14.25">
      <c r="B40" s="327"/>
      <c r="C40" s="21" t="s">
        <v>3</v>
      </c>
      <c r="D40" s="21" t="s">
        <v>66</v>
      </c>
      <c r="E40" s="21"/>
      <c r="F40" s="242">
        <f>I40-O40</f>
        <v>83.54</v>
      </c>
      <c r="G40" s="242">
        <f>+J40-N40</f>
        <v>66.72</v>
      </c>
      <c r="H40" s="235">
        <v>17.009999999999998</v>
      </c>
      <c r="I40" s="23">
        <f>'[8]Top Sheet (Final)'!F26</f>
        <v>115.73</v>
      </c>
      <c r="J40" s="23">
        <f>'[8]Top Sheet (Final)'!J26</f>
        <v>98.91</v>
      </c>
      <c r="K40" s="191">
        <v>185.69</v>
      </c>
      <c r="L40" s="191"/>
      <c r="M40" s="222"/>
      <c r="N40" s="240">
        <v>32.19</v>
      </c>
      <c r="O40" s="240">
        <v>32.19</v>
      </c>
      <c r="Q40" s="23">
        <v>98.91</v>
      </c>
    </row>
    <row r="41" spans="2:17" ht="14.25">
      <c r="B41" s="327"/>
      <c r="C41" s="21" t="s">
        <v>4</v>
      </c>
      <c r="D41" s="24" t="s">
        <v>37</v>
      </c>
      <c r="E41" s="21"/>
      <c r="F41" s="242">
        <f>I41-O41</f>
        <v>269.4100000000001</v>
      </c>
      <c r="G41" s="242">
        <f>+J41-N41</f>
        <v>215.5</v>
      </c>
      <c r="H41" s="235">
        <v>249.4</v>
      </c>
      <c r="I41" s="23">
        <f>'[8]Top Sheet (Final)'!F27</f>
        <v>702.69</v>
      </c>
      <c r="J41" s="23">
        <f>'[8]Top Sheet (Final)'!J27</f>
        <v>648.78</v>
      </c>
      <c r="K41" s="191">
        <v>793.38</v>
      </c>
      <c r="L41" s="191"/>
      <c r="M41" s="222"/>
      <c r="N41" s="240">
        <v>433.28</v>
      </c>
      <c r="O41" s="240">
        <v>433.28</v>
      </c>
      <c r="Q41" s="23">
        <v>648.78</v>
      </c>
    </row>
    <row r="42" spans="2:17" ht="14.25">
      <c r="B42" s="327"/>
      <c r="C42" s="21" t="s">
        <v>5</v>
      </c>
      <c r="D42" s="24" t="s">
        <v>38</v>
      </c>
      <c r="E42" s="21"/>
      <c r="F42" s="242">
        <f>I42-O42</f>
        <v>413.04999999999995</v>
      </c>
      <c r="G42" s="242">
        <f>+J42-N42</f>
        <v>332.13</v>
      </c>
      <c r="H42" s="235">
        <v>355.90999999999997</v>
      </c>
      <c r="I42" s="23">
        <f>'[8]Top Sheet (Final)'!F28</f>
        <v>1019.62</v>
      </c>
      <c r="J42" s="23">
        <f>'[8]Top Sheet (Final)'!J28</f>
        <v>938.7</v>
      </c>
      <c r="K42" s="191">
        <v>1239.23</v>
      </c>
      <c r="L42" s="191"/>
      <c r="M42" s="222"/>
      <c r="N42" s="240">
        <v>606.57</v>
      </c>
      <c r="O42" s="240">
        <v>606.57</v>
      </c>
      <c r="Q42" s="23">
        <v>938.7</v>
      </c>
    </row>
    <row r="43" spans="2:17" ht="22.5" customHeight="1">
      <c r="B43" s="327"/>
      <c r="C43" s="25" t="s">
        <v>6</v>
      </c>
      <c r="D43" s="25" t="s">
        <v>49</v>
      </c>
      <c r="E43" s="25"/>
      <c r="F43" s="242">
        <f>I43-O43</f>
        <v>108.08</v>
      </c>
      <c r="G43" s="402">
        <f>+J43-N43</f>
        <v>34.83999999999999</v>
      </c>
      <c r="H43" s="348">
        <v>77.01000000000002</v>
      </c>
      <c r="I43" s="347">
        <f>'[8]Top Sheet (Final)'!F29</f>
        <v>218.25</v>
      </c>
      <c r="J43" s="432">
        <f>'[8]Top Sheet (Final)'!J29</f>
        <v>145.01</v>
      </c>
      <c r="K43" s="355">
        <v>172.45</v>
      </c>
      <c r="L43" s="346"/>
      <c r="M43" s="345"/>
      <c r="N43" s="240">
        <v>110.17</v>
      </c>
      <c r="O43" s="240">
        <v>110.17</v>
      </c>
      <c r="Q43" s="428">
        <v>145.01</v>
      </c>
    </row>
    <row r="44" spans="2:17" ht="15.75">
      <c r="B44" s="327"/>
      <c r="C44" s="21"/>
      <c r="D44" s="342" t="s">
        <v>59</v>
      </c>
      <c r="E44" s="21"/>
      <c r="F44" s="338">
        <f aca="true" t="shared" si="2" ref="F44:K44">F38+F40+F41+F42+F43</f>
        <v>5664.589999999999</v>
      </c>
      <c r="G44" s="338">
        <f t="shared" si="2"/>
        <v>4494.099999999999</v>
      </c>
      <c r="H44" s="338">
        <v>4827.8099999999995</v>
      </c>
      <c r="I44" s="338">
        <f t="shared" si="2"/>
        <v>14525.44</v>
      </c>
      <c r="J44" s="338">
        <f t="shared" si="2"/>
        <v>13354.95</v>
      </c>
      <c r="K44" s="338">
        <f t="shared" si="2"/>
        <v>18198.54</v>
      </c>
      <c r="L44" s="340"/>
      <c r="M44" s="341"/>
      <c r="N44" s="240">
        <v>8860.85</v>
      </c>
      <c r="O44" s="240">
        <v>8860.85</v>
      </c>
      <c r="Q44" s="427">
        <v>13354.95</v>
      </c>
    </row>
    <row r="45" spans="2:17" ht="14.25">
      <c r="B45" s="327"/>
      <c r="C45" s="21"/>
      <c r="D45" s="21"/>
      <c r="E45" s="21"/>
      <c r="F45" s="240"/>
      <c r="G45" s="23"/>
      <c r="H45" s="235"/>
      <c r="I45" s="23"/>
      <c r="J45" s="23"/>
      <c r="K45" s="222"/>
      <c r="L45" s="191"/>
      <c r="M45" s="222"/>
      <c r="N45" s="240"/>
      <c r="O45" s="240"/>
      <c r="Q45" s="426"/>
    </row>
    <row r="46" spans="2:17" ht="14.25">
      <c r="B46" s="327"/>
      <c r="C46" s="25" t="s">
        <v>39</v>
      </c>
      <c r="D46" s="26" t="s">
        <v>40</v>
      </c>
      <c r="E46" s="27" t="s">
        <v>72</v>
      </c>
      <c r="F46" s="242">
        <f>I46-O46</f>
        <v>9.91</v>
      </c>
      <c r="G46" s="242">
        <f>+J46-N46</f>
        <v>5.699999999999999</v>
      </c>
      <c r="H46" s="235">
        <v>13.99</v>
      </c>
      <c r="I46" s="23">
        <f>'[8]Top Sheet (Final)'!F37</f>
        <v>40</v>
      </c>
      <c r="J46" s="23">
        <f>'[8]Top Sheet (Final)'!J37</f>
        <v>35.79</v>
      </c>
      <c r="K46" s="193">
        <v>45.42</v>
      </c>
      <c r="L46" s="193"/>
      <c r="M46" s="224"/>
      <c r="N46" s="240">
        <v>30.09</v>
      </c>
      <c r="O46" s="240">
        <v>30.09</v>
      </c>
      <c r="P46" s="357"/>
      <c r="Q46" s="23">
        <v>35.79</v>
      </c>
    </row>
    <row r="47" spans="2:17" s="358" customFormat="1" ht="28.5">
      <c r="B47" s="343"/>
      <c r="C47" s="25"/>
      <c r="D47" s="29" t="s">
        <v>70</v>
      </c>
      <c r="E47" s="27" t="s">
        <v>159</v>
      </c>
      <c r="F47" s="242">
        <f>I47-O47</f>
        <v>-599.5838202816764</v>
      </c>
      <c r="G47" s="282">
        <f>+J47-N47</f>
        <v>-339.7924452655327</v>
      </c>
      <c r="H47" s="246">
        <v>-228.2900000000036</v>
      </c>
      <c r="I47" s="246">
        <f>-'[8]Top Sheet (Final)'!F31+'[8]Top Sheet (Final)'!F34-'[8]Top Sheet (Final)'!F40</f>
        <v>-936.8138202816777</v>
      </c>
      <c r="J47" s="246">
        <f>-'[8]Top Sheet (Final)'!J31+'[8]Top Sheet (Final)'!J34-'[8]Top Sheet (Final)'!J40</f>
        <v>-677.0224452655341</v>
      </c>
      <c r="K47" s="194">
        <v>-985.0006811699932</v>
      </c>
      <c r="L47" s="194"/>
      <c r="M47" s="199"/>
      <c r="N47" s="404">
        <v>-337.2300000000014</v>
      </c>
      <c r="O47" s="404">
        <v>-337.2300000000014</v>
      </c>
      <c r="Q47" s="429">
        <v>-677.015999999996</v>
      </c>
    </row>
    <row r="48" spans="2:17" s="358" customFormat="1" ht="14.25" hidden="1">
      <c r="B48" s="343"/>
      <c r="C48" s="25"/>
      <c r="D48" s="29" t="s">
        <v>127</v>
      </c>
      <c r="E48" s="27" t="s">
        <v>128</v>
      </c>
      <c r="F48" s="227">
        <v>0</v>
      </c>
      <c r="G48" s="236">
        <v>0</v>
      </c>
      <c r="H48" s="236"/>
      <c r="I48" s="227">
        <v>0</v>
      </c>
      <c r="J48" s="227">
        <v>0</v>
      </c>
      <c r="K48" s="199">
        <v>-412.9</v>
      </c>
      <c r="L48" s="194"/>
      <c r="M48" s="199"/>
      <c r="N48" s="344">
        <v>0</v>
      </c>
      <c r="O48" s="344">
        <v>0</v>
      </c>
      <c r="Q48" s="430"/>
    </row>
    <row r="49" spans="2:17" ht="7.5" customHeight="1">
      <c r="B49" s="327"/>
      <c r="C49" s="21"/>
      <c r="D49" s="21"/>
      <c r="E49" s="21"/>
      <c r="F49" s="240"/>
      <c r="G49" s="240"/>
      <c r="H49" s="359"/>
      <c r="I49" s="360"/>
      <c r="J49" s="360"/>
      <c r="K49" s="361"/>
      <c r="L49" s="194"/>
      <c r="M49" s="199"/>
      <c r="N49" s="240"/>
      <c r="O49" s="240"/>
      <c r="Q49" s="240"/>
    </row>
    <row r="50" spans="2:17" ht="15">
      <c r="B50" s="352" t="s">
        <v>41</v>
      </c>
      <c r="C50" s="325"/>
      <c r="D50" s="325"/>
      <c r="E50" s="325"/>
      <c r="F50" s="362">
        <f>I50-H50</f>
        <v>12902.982888956994</v>
      </c>
      <c r="G50" s="339">
        <f>+G44-G46-G47</f>
        <v>4828.192445265532</v>
      </c>
      <c r="H50" s="339">
        <v>5042.110000000003</v>
      </c>
      <c r="I50" s="363">
        <f>+'SEBI PL'!K34</f>
        <v>17945.092888957</v>
      </c>
      <c r="J50" s="363" t="e">
        <f>+'SEBI PL'!#REF!</f>
        <v>#REF!</v>
      </c>
      <c r="K50" s="364">
        <f>+K44-K46-K47</f>
        <v>19138.120681169996</v>
      </c>
      <c r="L50" s="340"/>
      <c r="M50" s="341"/>
      <c r="N50" s="240">
        <v>9167.990000000002</v>
      </c>
      <c r="O50" s="240">
        <v>9167.990000000002</v>
      </c>
      <c r="P50" s="357"/>
      <c r="Q50" s="431">
        <v>13996.175999999996</v>
      </c>
    </row>
    <row r="51" spans="2:17" s="372" customFormat="1" ht="2.25" customHeight="1" hidden="1">
      <c r="B51" s="365"/>
      <c r="C51" s="366"/>
      <c r="D51" s="366"/>
      <c r="E51" s="366"/>
      <c r="F51" s="367"/>
      <c r="G51" s="367"/>
      <c r="H51" s="368"/>
      <c r="I51" s="369"/>
      <c r="J51" s="369"/>
      <c r="K51" s="370"/>
      <c r="L51" s="370"/>
      <c r="M51" s="371"/>
      <c r="N51" s="367"/>
      <c r="O51" s="367"/>
      <c r="Q51" s="367"/>
    </row>
    <row r="52" spans="2:17" ht="8.25" customHeight="1">
      <c r="B52" s="327"/>
      <c r="C52" s="21"/>
      <c r="D52" s="21"/>
      <c r="E52" s="21"/>
      <c r="F52" s="240"/>
      <c r="G52" s="240"/>
      <c r="H52" s="373"/>
      <c r="I52" s="374"/>
      <c r="J52" s="374"/>
      <c r="K52" s="375"/>
      <c r="L52" s="375"/>
      <c r="M52" s="376"/>
      <c r="N52" s="405"/>
      <c r="O52" s="405"/>
      <c r="P52" s="357"/>
      <c r="Q52" s="405"/>
    </row>
    <row r="53" spans="2:13" ht="15">
      <c r="B53" s="333">
        <v>3</v>
      </c>
      <c r="C53" s="36" t="s">
        <v>100</v>
      </c>
      <c r="D53" s="21"/>
      <c r="E53" s="21"/>
      <c r="F53" s="240"/>
      <c r="G53" s="243"/>
      <c r="H53" s="401"/>
      <c r="I53" s="374"/>
      <c r="J53" s="374"/>
      <c r="K53" s="375"/>
      <c r="L53" s="375"/>
      <c r="M53" s="376"/>
    </row>
    <row r="54" spans="2:13" ht="14.25">
      <c r="B54" s="327"/>
      <c r="C54" s="21"/>
      <c r="D54" s="21"/>
      <c r="E54" s="21"/>
      <c r="F54" s="240"/>
      <c r="G54" s="240"/>
      <c r="H54" s="377"/>
      <c r="I54" s="378"/>
      <c r="J54" s="378"/>
      <c r="K54" s="375"/>
      <c r="L54" s="375"/>
      <c r="M54" s="376"/>
    </row>
    <row r="55" spans="2:13" ht="14.25">
      <c r="B55" s="327"/>
      <c r="C55" s="21" t="s">
        <v>2</v>
      </c>
      <c r="D55" s="21" t="s">
        <v>30</v>
      </c>
      <c r="E55" s="22" t="s">
        <v>32</v>
      </c>
      <c r="F55" s="242">
        <f>I55</f>
        <v>8594.5</v>
      </c>
      <c r="G55" s="28">
        <f>J55</f>
        <v>8929.27</v>
      </c>
      <c r="H55" s="237">
        <v>9013.44</v>
      </c>
      <c r="I55" s="28">
        <f>'[8]Top Sheet (Final)'!D54</f>
        <v>8594.5</v>
      </c>
      <c r="J55" s="28">
        <f>'[8]Top Sheet (Final)'!H54</f>
        <v>8929.27</v>
      </c>
      <c r="K55" s="195">
        <v>8863.69</v>
      </c>
      <c r="L55" s="195"/>
      <c r="M55" s="225"/>
    </row>
    <row r="56" spans="2:13" ht="14.25">
      <c r="B56" s="327"/>
      <c r="C56" s="21"/>
      <c r="D56" s="21"/>
      <c r="E56" s="22" t="s">
        <v>34</v>
      </c>
      <c r="F56" s="242">
        <f>I56</f>
        <v>9153.51</v>
      </c>
      <c r="G56" s="28">
        <f>J56</f>
        <v>8363.06</v>
      </c>
      <c r="H56" s="237">
        <v>9683.03</v>
      </c>
      <c r="I56" s="28">
        <f>'[8]Top Sheet (Final)'!D55</f>
        <v>9153.51</v>
      </c>
      <c r="J56" s="28">
        <f>'[8]Top Sheet (Final)'!H55</f>
        <v>8363.06</v>
      </c>
      <c r="K56" s="195">
        <v>8224.57</v>
      </c>
      <c r="L56" s="195"/>
      <c r="M56" s="225"/>
    </row>
    <row r="57" spans="2:13" ht="8.25" customHeight="1">
      <c r="B57" s="327"/>
      <c r="C57" s="21"/>
      <c r="D57" s="21"/>
      <c r="E57" s="22"/>
      <c r="F57" s="239"/>
      <c r="G57" s="23"/>
      <c r="H57" s="235"/>
      <c r="I57" s="23"/>
      <c r="J57" s="23"/>
      <c r="K57" s="195"/>
      <c r="L57" s="195"/>
      <c r="M57" s="225"/>
    </row>
    <row r="58" spans="2:13" ht="15">
      <c r="B58" s="327"/>
      <c r="C58" s="21"/>
      <c r="D58" s="337" t="s">
        <v>35</v>
      </c>
      <c r="E58" s="21"/>
      <c r="F58" s="338">
        <f>F55+F56</f>
        <v>17748.010000000002</v>
      </c>
      <c r="G58" s="338">
        <f>+G55+G56</f>
        <v>17292.33</v>
      </c>
      <c r="H58" s="339">
        <v>18696.47</v>
      </c>
      <c r="I58" s="338">
        <f>I55+I56</f>
        <v>17748.010000000002</v>
      </c>
      <c r="J58" s="338">
        <f>+J55+J56</f>
        <v>17292.33</v>
      </c>
      <c r="K58" s="338">
        <f>+K55+K56</f>
        <v>17088.260000000002</v>
      </c>
      <c r="L58" s="340"/>
      <c r="M58" s="341"/>
    </row>
    <row r="59" spans="2:13" ht="14.25">
      <c r="B59" s="327"/>
      <c r="C59" s="21"/>
      <c r="D59" s="21"/>
      <c r="E59" s="21"/>
      <c r="F59" s="240"/>
      <c r="G59" s="374"/>
      <c r="H59" s="373"/>
      <c r="I59" s="374"/>
      <c r="J59" s="374"/>
      <c r="K59" s="375"/>
      <c r="L59" s="375"/>
      <c r="M59" s="376"/>
    </row>
    <row r="60" spans="2:13" ht="14.25">
      <c r="B60" s="327"/>
      <c r="C60" s="21" t="s">
        <v>3</v>
      </c>
      <c r="D60" s="21" t="s">
        <v>36</v>
      </c>
      <c r="E60" s="21"/>
      <c r="F60" s="243">
        <f>I60</f>
        <v>8040.8973204</v>
      </c>
      <c r="G60" s="23">
        <f>+J60</f>
        <v>7092.8573204</v>
      </c>
      <c r="H60" s="235">
        <v>7832.537320400001</v>
      </c>
      <c r="I60" s="23">
        <f>'[8]Top Sheet (Final)'!D57</f>
        <v>8040.8973204</v>
      </c>
      <c r="J60" s="23">
        <f>'[8]Top Sheet (Final)'!H57</f>
        <v>7092.8573204</v>
      </c>
      <c r="K60" s="191">
        <v>7302.4573204</v>
      </c>
      <c r="L60" s="191"/>
      <c r="M60" s="222"/>
    </row>
    <row r="61" spans="2:13" ht="14.25">
      <c r="B61" s="327"/>
      <c r="C61" s="21" t="s">
        <v>4</v>
      </c>
      <c r="D61" s="24" t="s">
        <v>37</v>
      </c>
      <c r="E61" s="21"/>
      <c r="F61" s="243">
        <f>I61</f>
        <v>4096.0247066</v>
      </c>
      <c r="G61" s="23">
        <f>+J61</f>
        <v>3843.1847066</v>
      </c>
      <c r="H61" s="235">
        <v>4172.4947066</v>
      </c>
      <c r="I61" s="23">
        <f>'[8]Top Sheet (Final)'!D58</f>
        <v>4096.0247066</v>
      </c>
      <c r="J61" s="23">
        <f>'[8]Top Sheet (Final)'!H58</f>
        <v>3843.1847066</v>
      </c>
      <c r="K61" s="191">
        <v>4191.1847066</v>
      </c>
      <c r="L61" s="191"/>
      <c r="M61" s="222"/>
    </row>
    <row r="62" spans="2:13" ht="14.25">
      <c r="B62" s="327"/>
      <c r="C62" s="21" t="s">
        <v>5</v>
      </c>
      <c r="D62" s="24" t="s">
        <v>38</v>
      </c>
      <c r="E62" s="21"/>
      <c r="F62" s="243">
        <f>I62</f>
        <v>6925.15</v>
      </c>
      <c r="G62" s="23">
        <f>+J62</f>
        <v>6933.23</v>
      </c>
      <c r="H62" s="235">
        <v>6917.79</v>
      </c>
      <c r="I62" s="23">
        <f>'[8]Top Sheet (Final)'!D59</f>
        <v>6925.15</v>
      </c>
      <c r="J62" s="23">
        <f>'[8]Top Sheet (Final)'!H59</f>
        <v>6933.23</v>
      </c>
      <c r="K62" s="191">
        <v>6960.54</v>
      </c>
      <c r="L62" s="191"/>
      <c r="M62" s="222"/>
    </row>
    <row r="63" spans="2:13" ht="14.25">
      <c r="B63" s="327"/>
      <c r="C63" s="21" t="s">
        <v>6</v>
      </c>
      <c r="D63" s="21" t="s">
        <v>49</v>
      </c>
      <c r="E63" s="21"/>
      <c r="F63" s="243">
        <f>I63</f>
        <v>1019.1197999999999</v>
      </c>
      <c r="G63" s="23">
        <f>+J63</f>
        <v>987.8997999999999</v>
      </c>
      <c r="H63" s="235">
        <v>999.9198</v>
      </c>
      <c r="I63" s="23">
        <f>'[8]Top Sheet (Final)'!D60</f>
        <v>1019.1197999999999</v>
      </c>
      <c r="J63" s="23">
        <f>'[8]Top Sheet (Final)'!H60</f>
        <v>987.8997999999999</v>
      </c>
      <c r="K63" s="191">
        <v>901.5498</v>
      </c>
      <c r="L63" s="191"/>
      <c r="M63" s="222"/>
    </row>
    <row r="64" spans="2:13" ht="15">
      <c r="B64" s="327"/>
      <c r="C64" s="21"/>
      <c r="D64" s="36" t="s">
        <v>77</v>
      </c>
      <c r="E64" s="21"/>
      <c r="F64" s="35">
        <f aca="true" t="shared" si="3" ref="F64:K64">F58+F60+F61+F62+F63</f>
        <v>37829.201827000004</v>
      </c>
      <c r="G64" s="35">
        <f t="shared" si="3"/>
        <v>36149.501827</v>
      </c>
      <c r="H64" s="35">
        <v>38619.21182700001</v>
      </c>
      <c r="I64" s="35">
        <f t="shared" si="3"/>
        <v>37829.201827000004</v>
      </c>
      <c r="J64" s="35">
        <f t="shared" si="3"/>
        <v>36149.501827</v>
      </c>
      <c r="K64" s="35">
        <f t="shared" si="3"/>
        <v>36443.991827000005</v>
      </c>
      <c r="L64" s="204"/>
      <c r="M64" s="200"/>
    </row>
    <row r="65" spans="2:13" ht="14.25">
      <c r="B65" s="327"/>
      <c r="C65" s="21"/>
      <c r="D65" s="21"/>
      <c r="E65" s="21"/>
      <c r="F65" s="23"/>
      <c r="G65" s="23"/>
      <c r="H65" s="235"/>
      <c r="I65" s="23"/>
      <c r="J65" s="23"/>
      <c r="K65" s="191"/>
      <c r="L65" s="191"/>
      <c r="M65" s="222"/>
    </row>
    <row r="66" spans="2:17" ht="14.25">
      <c r="B66" s="327"/>
      <c r="C66" s="21"/>
      <c r="D66" s="21" t="s">
        <v>75</v>
      </c>
      <c r="E66" s="21"/>
      <c r="F66" s="28">
        <f>F68-F64</f>
        <v>37241.088173000004</v>
      </c>
      <c r="G66" s="28">
        <f>+J66</f>
        <v>31934.408173000003</v>
      </c>
      <c r="H66" s="237">
        <v>33078.018172999975</v>
      </c>
      <c r="I66" s="28">
        <f>I68-I64</f>
        <v>37241.088173000004</v>
      </c>
      <c r="J66" s="28">
        <f>J68-J64</f>
        <v>31934.408173000003</v>
      </c>
      <c r="K66" s="195">
        <v>35354.420952254826</v>
      </c>
      <c r="L66" s="191"/>
      <c r="M66" s="222"/>
      <c r="N66" s="357"/>
      <c r="O66" s="379"/>
      <c r="Q66" s="316">
        <v>28873.318173000007</v>
      </c>
    </row>
    <row r="67" spans="2:13" ht="9" customHeight="1">
      <c r="B67" s="327"/>
      <c r="C67" s="21"/>
      <c r="D67" s="21"/>
      <c r="E67" s="21"/>
      <c r="F67" s="247"/>
      <c r="G67" s="380"/>
      <c r="H67" s="381"/>
      <c r="I67" s="380"/>
      <c r="J67" s="380"/>
      <c r="K67" s="382"/>
      <c r="L67" s="375"/>
      <c r="M67" s="376"/>
    </row>
    <row r="68" spans="2:15" ht="15">
      <c r="B68" s="352" t="s">
        <v>76</v>
      </c>
      <c r="C68" s="383"/>
      <c r="D68" s="324"/>
      <c r="E68" s="325"/>
      <c r="F68" s="384">
        <f>I68</f>
        <v>75070.29000000001</v>
      </c>
      <c r="G68" s="384">
        <f>J68</f>
        <v>68083.91</v>
      </c>
      <c r="H68" s="385">
        <v>71697.22999999998</v>
      </c>
      <c r="I68" s="384">
        <f>+'[4]Balance Sheet'!$EU$55</f>
        <v>75070.29000000001</v>
      </c>
      <c r="J68" s="384">
        <f>+'[4]Balance Sheet'!$EW$55</f>
        <v>68083.91</v>
      </c>
      <c r="K68" s="386">
        <f>+K64+K66</f>
        <v>71798.41277925484</v>
      </c>
      <c r="L68" s="340"/>
      <c r="M68" s="341"/>
      <c r="O68" s="356"/>
    </row>
    <row r="69" spans="2:13" s="372" customFormat="1" ht="1.5" customHeight="1">
      <c r="B69" s="365"/>
      <c r="C69" s="366"/>
      <c r="D69" s="366"/>
      <c r="E69" s="366"/>
      <c r="F69" s="367"/>
      <c r="G69" s="367"/>
      <c r="H69" s="368"/>
      <c r="I69" s="369"/>
      <c r="J69" s="369"/>
      <c r="K69" s="370"/>
      <c r="L69" s="370"/>
      <c r="M69" s="371"/>
    </row>
    <row r="70" spans="2:13" ht="5.25" customHeight="1">
      <c r="B70" s="327"/>
      <c r="C70" s="21"/>
      <c r="D70" s="21"/>
      <c r="E70" s="21"/>
      <c r="F70" s="240"/>
      <c r="G70" s="240"/>
      <c r="H70" s="373"/>
      <c r="I70" s="374"/>
      <c r="J70" s="374"/>
      <c r="K70" s="375"/>
      <c r="L70" s="375"/>
      <c r="M70" s="376"/>
    </row>
    <row r="71" spans="2:13" ht="15">
      <c r="B71" s="333">
        <v>4</v>
      </c>
      <c r="C71" s="36" t="s">
        <v>101</v>
      </c>
      <c r="D71" s="21"/>
      <c r="E71" s="21"/>
      <c r="F71" s="240"/>
      <c r="G71" s="240"/>
      <c r="H71" s="373"/>
      <c r="I71" s="374"/>
      <c r="J71" s="374"/>
      <c r="K71" s="375"/>
      <c r="L71" s="375"/>
      <c r="M71" s="376"/>
    </row>
    <row r="72" spans="2:13" ht="14.25">
      <c r="B72" s="327"/>
      <c r="C72" s="21"/>
      <c r="D72" s="21"/>
      <c r="E72" s="21"/>
      <c r="F72" s="240"/>
      <c r="G72" s="240"/>
      <c r="H72" s="377"/>
      <c r="I72" s="378"/>
      <c r="J72" s="378"/>
      <c r="K72" s="375"/>
      <c r="L72" s="375"/>
      <c r="M72" s="376"/>
    </row>
    <row r="73" spans="2:13" ht="14.25">
      <c r="B73" s="327"/>
      <c r="C73" s="21" t="s">
        <v>2</v>
      </c>
      <c r="D73" s="21" t="s">
        <v>30</v>
      </c>
      <c r="E73" s="22" t="s">
        <v>32</v>
      </c>
      <c r="F73" s="242">
        <f>I73</f>
        <v>4686.26</v>
      </c>
      <c r="G73" s="28">
        <f>+J73</f>
        <v>4898.27</v>
      </c>
      <c r="H73" s="237">
        <v>4891.28</v>
      </c>
      <c r="I73" s="28">
        <f>'[8]Top Sheet (Final)'!F54</f>
        <v>4686.26</v>
      </c>
      <c r="J73" s="28">
        <f>'[8]Top Sheet (Final)'!J54</f>
        <v>4898.27</v>
      </c>
      <c r="K73" s="195">
        <v>4888.65</v>
      </c>
      <c r="L73" s="195"/>
      <c r="M73" s="225"/>
    </row>
    <row r="74" spans="2:13" ht="14.25">
      <c r="B74" s="327"/>
      <c r="C74" s="21"/>
      <c r="D74" s="21"/>
      <c r="E74" s="22" t="s">
        <v>34</v>
      </c>
      <c r="F74" s="242">
        <f>I74</f>
        <v>2194.47</v>
      </c>
      <c r="G74" s="28">
        <f>+J74</f>
        <v>2103.26</v>
      </c>
      <c r="H74" s="237">
        <v>2223.78</v>
      </c>
      <c r="I74" s="28">
        <f>'[8]Top Sheet (Final)'!F55</f>
        <v>2194.47</v>
      </c>
      <c r="J74" s="28">
        <f>'[8]Top Sheet (Final)'!J55</f>
        <v>2103.26</v>
      </c>
      <c r="K74" s="195">
        <v>2020.85</v>
      </c>
      <c r="L74" s="195"/>
      <c r="M74" s="225"/>
    </row>
    <row r="75" spans="2:13" ht="14.25">
      <c r="B75" s="327"/>
      <c r="C75" s="21"/>
      <c r="D75" s="21"/>
      <c r="E75" s="22"/>
      <c r="F75" s="239"/>
      <c r="G75" s="23"/>
      <c r="H75" s="235"/>
      <c r="I75" s="23"/>
      <c r="J75" s="23"/>
      <c r="K75" s="195"/>
      <c r="L75" s="195"/>
      <c r="M75" s="225"/>
    </row>
    <row r="76" spans="2:13" ht="15">
      <c r="B76" s="327"/>
      <c r="C76" s="21"/>
      <c r="D76" s="337" t="s">
        <v>35</v>
      </c>
      <c r="E76" s="21"/>
      <c r="F76" s="338">
        <f>I76</f>
        <v>6880.73</v>
      </c>
      <c r="G76" s="338">
        <f>+G73+G74</f>
        <v>7001.530000000001</v>
      </c>
      <c r="H76" s="338">
        <v>7115.0599999999995</v>
      </c>
      <c r="I76" s="338">
        <f>I73+I74</f>
        <v>6880.73</v>
      </c>
      <c r="J76" s="338">
        <f>J73+J74</f>
        <v>7001.530000000001</v>
      </c>
      <c r="K76" s="338">
        <f>K73+K74</f>
        <v>6909.5</v>
      </c>
      <c r="L76" s="340"/>
      <c r="M76" s="341"/>
    </row>
    <row r="77" spans="2:13" ht="14.25">
      <c r="B77" s="327"/>
      <c r="C77" s="21"/>
      <c r="D77" s="21"/>
      <c r="E77" s="21"/>
      <c r="F77" s="240"/>
      <c r="G77" s="374"/>
      <c r="H77" s="373"/>
      <c r="I77" s="374"/>
      <c r="J77" s="374"/>
      <c r="K77" s="375"/>
      <c r="L77" s="375"/>
      <c r="M77" s="376"/>
    </row>
    <row r="78" spans="2:13" ht="14.25">
      <c r="B78" s="327"/>
      <c r="C78" s="21" t="s">
        <v>3</v>
      </c>
      <c r="D78" s="21" t="s">
        <v>36</v>
      </c>
      <c r="E78" s="21"/>
      <c r="F78" s="243">
        <f>I78</f>
        <v>936.26</v>
      </c>
      <c r="G78" s="23">
        <f>+J78</f>
        <v>662.24</v>
      </c>
      <c r="H78" s="235">
        <v>888.07</v>
      </c>
      <c r="I78" s="23">
        <f>'[8]Top Sheet (Final)'!F57</f>
        <v>936.26</v>
      </c>
      <c r="J78" s="23">
        <f>'[8]Top Sheet (Final)'!J57</f>
        <v>662.24</v>
      </c>
      <c r="K78" s="191">
        <v>637.39</v>
      </c>
      <c r="L78" s="191"/>
      <c r="M78" s="222"/>
    </row>
    <row r="79" spans="2:13" ht="14.25">
      <c r="B79" s="327"/>
      <c r="C79" s="21" t="s">
        <v>4</v>
      </c>
      <c r="D79" s="24" t="s">
        <v>37</v>
      </c>
      <c r="E79" s="21"/>
      <c r="F79" s="243">
        <f>I79</f>
        <v>662.8</v>
      </c>
      <c r="G79" s="23">
        <f>+J79</f>
        <v>744.42</v>
      </c>
      <c r="H79" s="235">
        <v>784</v>
      </c>
      <c r="I79" s="23">
        <f>'[8]Top Sheet (Final)'!F58</f>
        <v>662.8</v>
      </c>
      <c r="J79" s="23">
        <f>'[8]Top Sheet (Final)'!J58</f>
        <v>744.42</v>
      </c>
      <c r="K79" s="191">
        <v>785.36</v>
      </c>
      <c r="L79" s="191"/>
      <c r="M79" s="222"/>
    </row>
    <row r="80" spans="2:13" ht="14.25">
      <c r="B80" s="327"/>
      <c r="C80" s="21" t="s">
        <v>5</v>
      </c>
      <c r="D80" s="24" t="s">
        <v>38</v>
      </c>
      <c r="E80" s="21"/>
      <c r="F80" s="243">
        <f>I80</f>
        <v>795.65</v>
      </c>
      <c r="G80" s="23">
        <f>+J80</f>
        <v>804.34</v>
      </c>
      <c r="H80" s="235">
        <v>844.82</v>
      </c>
      <c r="I80" s="23">
        <f>'[8]Top Sheet (Final)'!F59</f>
        <v>795.65</v>
      </c>
      <c r="J80" s="23">
        <f>'[8]Top Sheet (Final)'!J59</f>
        <v>804.34</v>
      </c>
      <c r="K80" s="191">
        <v>755.48</v>
      </c>
      <c r="L80" s="191"/>
      <c r="M80" s="222"/>
    </row>
    <row r="81" spans="2:13" ht="14.25">
      <c r="B81" s="327"/>
      <c r="C81" s="21" t="s">
        <v>6</v>
      </c>
      <c r="D81" s="21" t="s">
        <v>49</v>
      </c>
      <c r="E81" s="21"/>
      <c r="F81" s="243">
        <f>I81</f>
        <v>342.49</v>
      </c>
      <c r="G81" s="23">
        <f>+J81</f>
        <v>317.74</v>
      </c>
      <c r="H81" s="238">
        <v>298.53</v>
      </c>
      <c r="I81" s="173">
        <f>'[8]Top Sheet (Final)'!F60</f>
        <v>342.49</v>
      </c>
      <c r="J81" s="173">
        <f>'[8]Top Sheet (Final)'!J60</f>
        <v>317.74</v>
      </c>
      <c r="K81" s="196">
        <v>296.42</v>
      </c>
      <c r="L81" s="196"/>
      <c r="M81" s="226"/>
    </row>
    <row r="82" spans="2:13" ht="15">
      <c r="B82" s="327"/>
      <c r="C82" s="21"/>
      <c r="D82" s="36" t="s">
        <v>77</v>
      </c>
      <c r="E82" s="21"/>
      <c r="F82" s="241">
        <f aca="true" t="shared" si="4" ref="F82:K82">SUM(F76:F81)</f>
        <v>9617.929999999998</v>
      </c>
      <c r="G82" s="241">
        <f t="shared" si="4"/>
        <v>9530.27</v>
      </c>
      <c r="H82" s="241">
        <v>9930.48</v>
      </c>
      <c r="I82" s="35">
        <f t="shared" si="4"/>
        <v>9617.929999999998</v>
      </c>
      <c r="J82" s="241">
        <f t="shared" si="4"/>
        <v>9530.27</v>
      </c>
      <c r="K82" s="241">
        <f t="shared" si="4"/>
        <v>9384.15</v>
      </c>
      <c r="L82" s="204"/>
      <c r="M82" s="200"/>
    </row>
    <row r="83" spans="2:13" ht="14.25">
      <c r="B83" s="327"/>
      <c r="C83" s="21"/>
      <c r="D83" s="21"/>
      <c r="E83" s="21"/>
      <c r="F83" s="247"/>
      <c r="G83" s="28"/>
      <c r="H83" s="237"/>
      <c r="I83" s="28"/>
      <c r="J83" s="23"/>
      <c r="K83" s="191"/>
      <c r="L83" s="191"/>
      <c r="M83" s="222"/>
    </row>
    <row r="84" spans="2:17" ht="14.25">
      <c r="B84" s="327"/>
      <c r="C84" s="21"/>
      <c r="D84" s="21" t="s">
        <v>78</v>
      </c>
      <c r="E84" s="21"/>
      <c r="F84" s="28">
        <f>F86-F82</f>
        <v>2941.7800000000007</v>
      </c>
      <c r="G84" s="28">
        <f>+J84</f>
        <v>3039.4199999999983</v>
      </c>
      <c r="H84" s="237">
        <v>2794.84</v>
      </c>
      <c r="I84" s="28">
        <f>I86-I82</f>
        <v>2941.7800000000007</v>
      </c>
      <c r="J84" s="23">
        <f>J86-J82</f>
        <v>3039.4199999999983</v>
      </c>
      <c r="K84" s="23">
        <v>2929.915880925002</v>
      </c>
      <c r="L84" s="191"/>
      <c r="M84" s="222"/>
      <c r="Q84" s="316">
        <v>3348.5199999999986</v>
      </c>
    </row>
    <row r="85" spans="2:13" ht="14.25">
      <c r="B85" s="327"/>
      <c r="C85" s="21"/>
      <c r="D85" s="21"/>
      <c r="E85" s="21"/>
      <c r="F85" s="240"/>
      <c r="G85" s="374"/>
      <c r="H85" s="373"/>
      <c r="I85" s="374"/>
      <c r="J85" s="374"/>
      <c r="K85" s="375"/>
      <c r="L85" s="375"/>
      <c r="M85" s="376"/>
    </row>
    <row r="86" spans="2:13" ht="15">
      <c r="B86" s="352" t="s">
        <v>79</v>
      </c>
      <c r="C86" s="383"/>
      <c r="D86" s="324"/>
      <c r="E86" s="325"/>
      <c r="F86" s="384">
        <f>I86</f>
        <v>12559.71</v>
      </c>
      <c r="G86" s="384">
        <f>+G82+G84</f>
        <v>12569.689999999999</v>
      </c>
      <c r="H86" s="385">
        <v>12725.32</v>
      </c>
      <c r="I86" s="384">
        <f>+'[4]Balance Sheet'!$EU$84+'[4]Balance Sheet'!$EU$95</f>
        <v>12559.71</v>
      </c>
      <c r="J86" s="384">
        <f>+'[4]Balance Sheet'!$EW$84+'[4]Balance Sheet'!$EW$95</f>
        <v>12569.689999999999</v>
      </c>
      <c r="K86" s="338">
        <f>+K82+K84</f>
        <v>12314.065880925002</v>
      </c>
      <c r="L86" s="387"/>
      <c r="M86" s="388"/>
    </row>
    <row r="87" spans="2:13" ht="2.25" customHeight="1">
      <c r="B87" s="326"/>
      <c r="C87" s="21"/>
      <c r="D87" s="21"/>
      <c r="E87" s="21"/>
      <c r="F87" s="21"/>
      <c r="G87" s="21"/>
      <c r="H87" s="389"/>
      <c r="I87" s="389"/>
      <c r="J87" s="389"/>
      <c r="K87" s="390"/>
      <c r="L87" s="388"/>
      <c r="M87" s="388"/>
    </row>
    <row r="88" spans="2:13" s="372" customFormat="1" ht="6" customHeight="1">
      <c r="B88" s="391"/>
      <c r="C88" s="21"/>
      <c r="D88" s="21"/>
      <c r="E88" s="21"/>
      <c r="F88" s="21"/>
      <c r="G88" s="21"/>
      <c r="H88" s="371"/>
      <c r="I88" s="371"/>
      <c r="J88" s="371"/>
      <c r="K88" s="371"/>
      <c r="L88" s="371"/>
      <c r="M88" s="371"/>
    </row>
    <row r="89" spans="2:13" ht="60" customHeight="1">
      <c r="B89" s="522" t="s">
        <v>160</v>
      </c>
      <c r="C89" s="522"/>
      <c r="D89" s="522"/>
      <c r="E89" s="522"/>
      <c r="F89" s="522"/>
      <c r="G89" s="522"/>
      <c r="H89" s="522"/>
      <c r="I89" s="522"/>
      <c r="J89" s="522"/>
      <c r="K89" s="522"/>
      <c r="L89" s="323"/>
      <c r="M89" s="323"/>
    </row>
    <row r="90" spans="2:13" s="392" customFormat="1" ht="6" customHeight="1">
      <c r="B90" s="393"/>
      <c r="C90" s="393"/>
      <c r="D90" s="393"/>
      <c r="E90" s="393"/>
      <c r="F90" s="393"/>
      <c r="G90" s="393"/>
      <c r="H90" s="394"/>
      <c r="I90" s="394"/>
      <c r="J90" s="394"/>
      <c r="K90" s="394"/>
      <c r="L90" s="394"/>
      <c r="M90" s="394"/>
    </row>
    <row r="93" spans="6:16" ht="14.25">
      <c r="F93" s="395"/>
      <c r="G93" s="395"/>
      <c r="H93" s="395"/>
      <c r="I93" s="395"/>
      <c r="J93" s="395"/>
      <c r="K93" s="395"/>
      <c r="P93" s="353"/>
    </row>
    <row r="95" spans="6:11" ht="14.25">
      <c r="F95" s="396"/>
      <c r="G95" s="396"/>
      <c r="H95" s="396"/>
      <c r="I95" s="396"/>
      <c r="J95" s="396"/>
      <c r="K95" s="396"/>
    </row>
  </sheetData>
  <sheetProtection/>
  <mergeCells count="5">
    <mergeCell ref="B3:K3"/>
    <mergeCell ref="B4:K4"/>
    <mergeCell ref="B5:K5"/>
    <mergeCell ref="F7:K7"/>
    <mergeCell ref="B89:K89"/>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B3:N97"/>
  <sheetViews>
    <sheetView showGridLines="0" view="pageBreakPreview" zoomScale="70" zoomScaleNormal="85" zoomScaleSheetLayoutView="70" zoomScalePageLayoutView="0" workbookViewId="0" topLeftCell="A67">
      <selection activeCell="F97" sqref="F97"/>
    </sheetView>
  </sheetViews>
  <sheetFormatPr defaultColWidth="9.140625" defaultRowHeight="12.75"/>
  <cols>
    <col min="1" max="1" width="3.8515625" style="316" customWidth="1"/>
    <col min="2" max="2" width="6.28125" style="316" customWidth="1"/>
    <col min="3" max="3" width="5.7109375" style="316" customWidth="1"/>
    <col min="4" max="4" width="7.28125" style="316" customWidth="1"/>
    <col min="5" max="5" width="40.7109375" style="316" customWidth="1"/>
    <col min="6" max="7" width="16.8515625" style="316" customWidth="1"/>
    <col min="8" max="8" width="16.7109375" style="317" customWidth="1"/>
    <col min="9" max="9" width="16.8515625" style="317" customWidth="1"/>
    <col min="10" max="10" width="3.57421875" style="316" customWidth="1"/>
    <col min="11" max="11" width="21.421875" style="316" bestFit="1" customWidth="1"/>
    <col min="12" max="12" width="24.57421875" style="316" bestFit="1" customWidth="1"/>
    <col min="13" max="13" width="12.421875" style="316" bestFit="1" customWidth="1"/>
    <col min="14" max="148" width="9.140625" style="316" customWidth="1"/>
    <col min="149" max="149" width="3.8515625" style="316" customWidth="1"/>
    <col min="150" max="150" width="6.28125" style="316" customWidth="1"/>
    <col min="151" max="151" width="5.7109375" style="316" customWidth="1"/>
    <col min="152" max="152" width="7.28125" style="316" customWidth="1"/>
    <col min="153" max="153" width="33.57421875" style="316" customWidth="1"/>
    <col min="154" max="155" width="17.8515625" style="316" customWidth="1"/>
    <col min="156" max="156" width="16.8515625" style="316" customWidth="1"/>
    <col min="157" max="157" width="17.8515625" style="316" customWidth="1"/>
    <col min="158" max="158" width="9.140625" style="316" hidden="1" customWidth="1"/>
    <col min="159" max="159" width="16.421875" style="316" customWidth="1"/>
    <col min="160" max="160" width="15.8515625" style="316" customWidth="1"/>
    <col min="161" max="16384" width="9.140625" style="316" customWidth="1"/>
  </cols>
  <sheetData>
    <row r="3" spans="2:9" ht="15.75">
      <c r="B3" s="519" t="s">
        <v>26</v>
      </c>
      <c r="C3" s="519"/>
      <c r="D3" s="519"/>
      <c r="E3" s="519"/>
      <c r="F3" s="519"/>
      <c r="G3" s="519"/>
      <c r="H3" s="519"/>
      <c r="I3" s="519"/>
    </row>
    <row r="4" spans="2:9" ht="15.75">
      <c r="B4" s="520" t="s">
        <v>120</v>
      </c>
      <c r="C4" s="520"/>
      <c r="D4" s="520"/>
      <c r="E4" s="520"/>
      <c r="F4" s="520"/>
      <c r="G4" s="520"/>
      <c r="H4" s="520"/>
      <c r="I4" s="520"/>
    </row>
    <row r="5" spans="2:9" ht="15.75">
      <c r="B5" s="521" t="s">
        <v>223</v>
      </c>
      <c r="C5" s="521"/>
      <c r="D5" s="521"/>
      <c r="E5" s="521"/>
      <c r="F5" s="521"/>
      <c r="G5" s="521"/>
      <c r="H5" s="521"/>
      <c r="I5" s="521"/>
    </row>
    <row r="6" spans="2:9" ht="15.75">
      <c r="B6" s="320"/>
      <c r="C6" s="320"/>
      <c r="D6" s="320"/>
      <c r="E6" s="320"/>
      <c r="F6" s="320"/>
      <c r="G6" s="320"/>
      <c r="H6" s="321"/>
      <c r="I6" s="468" t="s">
        <v>150</v>
      </c>
    </row>
    <row r="7" spans="2:9" ht="15.75" customHeight="1">
      <c r="B7" s="324"/>
      <c r="C7" s="325"/>
      <c r="D7" s="325"/>
      <c r="E7" s="325"/>
      <c r="F7" s="524" t="s">
        <v>144</v>
      </c>
      <c r="G7" s="524"/>
      <c r="H7" s="524"/>
      <c r="I7" s="525"/>
    </row>
    <row r="8" spans="2:9" ht="33.75" customHeight="1">
      <c r="B8" s="20" t="s">
        <v>19</v>
      </c>
      <c r="C8" s="311"/>
      <c r="D8" s="311"/>
      <c r="E8" s="311"/>
      <c r="F8" s="233" t="s">
        <v>27</v>
      </c>
      <c r="G8" s="245" t="s">
        <v>136</v>
      </c>
      <c r="H8" s="30" t="s">
        <v>137</v>
      </c>
      <c r="I8" s="30" t="s">
        <v>28</v>
      </c>
    </row>
    <row r="9" spans="2:9" ht="14.25">
      <c r="B9" s="312"/>
      <c r="C9" s="313"/>
      <c r="D9" s="313"/>
      <c r="E9" s="313"/>
      <c r="F9" s="1" t="s">
        <v>1</v>
      </c>
      <c r="G9" s="1" t="s">
        <v>1</v>
      </c>
      <c r="H9" s="31" t="s">
        <v>1</v>
      </c>
      <c r="I9" s="32" t="s">
        <v>1</v>
      </c>
    </row>
    <row r="10" spans="2:9" ht="13.5" customHeight="1">
      <c r="B10" s="312"/>
      <c r="C10" s="313"/>
      <c r="D10" s="313"/>
      <c r="E10" s="313"/>
      <c r="F10" s="460" t="s">
        <v>219</v>
      </c>
      <c r="G10" s="460" t="s">
        <v>200</v>
      </c>
      <c r="H10" s="460" t="s">
        <v>224</v>
      </c>
      <c r="I10" s="2" t="s">
        <v>222</v>
      </c>
    </row>
    <row r="11" spans="2:9" ht="5.25" customHeight="1" hidden="1">
      <c r="B11" s="312"/>
      <c r="C11" s="313"/>
      <c r="D11" s="313"/>
      <c r="E11" s="313"/>
      <c r="F11" s="314"/>
      <c r="G11" s="315"/>
      <c r="H11" s="234"/>
      <c r="I11" s="34"/>
    </row>
    <row r="12" spans="2:9" ht="14.25">
      <c r="B12" s="309"/>
      <c r="C12" s="310"/>
      <c r="D12" s="310"/>
      <c r="E12" s="310"/>
      <c r="F12" s="465" t="s">
        <v>17</v>
      </c>
      <c r="G12" s="465" t="s">
        <v>17</v>
      </c>
      <c r="H12" s="465" t="s">
        <v>102</v>
      </c>
      <c r="I12" s="397" t="s">
        <v>102</v>
      </c>
    </row>
    <row r="13" spans="2:9" ht="6.75" customHeight="1">
      <c r="B13" s="327"/>
      <c r="C13" s="21"/>
      <c r="D13" s="21"/>
      <c r="E13" s="21"/>
      <c r="F13" s="240"/>
      <c r="G13" s="240"/>
      <c r="H13" s="328"/>
      <c r="I13" s="329"/>
    </row>
    <row r="14" spans="2:9" ht="15">
      <c r="B14" s="333">
        <v>1</v>
      </c>
      <c r="C14" s="334" t="s">
        <v>29</v>
      </c>
      <c r="D14" s="21"/>
      <c r="E14" s="21"/>
      <c r="F14" s="240"/>
      <c r="G14" s="240"/>
      <c r="H14" s="335"/>
      <c r="I14" s="336"/>
    </row>
    <row r="15" spans="2:9" ht="14.25">
      <c r="B15" s="327"/>
      <c r="C15" s="21"/>
      <c r="D15" s="21"/>
      <c r="E15" s="21"/>
      <c r="F15" s="240"/>
      <c r="G15" s="240"/>
      <c r="H15" s="335"/>
      <c r="I15" s="336"/>
    </row>
    <row r="16" spans="2:9" ht="14.25">
      <c r="B16" s="327"/>
      <c r="C16" s="21" t="s">
        <v>2</v>
      </c>
      <c r="D16" s="21" t="s">
        <v>30</v>
      </c>
      <c r="E16" s="22" t="s">
        <v>33</v>
      </c>
      <c r="F16" s="242">
        <v>5802.67</v>
      </c>
      <c r="G16" s="242">
        <v>4330.05</v>
      </c>
      <c r="H16" s="235">
        <v>6508.43</v>
      </c>
      <c r="I16" s="23">
        <v>22557.32</v>
      </c>
    </row>
    <row r="17" spans="2:9" ht="14.25">
      <c r="B17" s="327"/>
      <c r="C17" s="21"/>
      <c r="D17" s="21"/>
      <c r="E17" s="22" t="s">
        <v>55</v>
      </c>
      <c r="F17" s="242">
        <v>3731.4</v>
      </c>
      <c r="G17" s="242">
        <v>3378.84</v>
      </c>
      <c r="H17" s="235">
        <v>3694.7999999999975</v>
      </c>
      <c r="I17" s="23">
        <v>14756.88</v>
      </c>
    </row>
    <row r="18" spans="2:9" ht="14.25">
      <c r="B18" s="327"/>
      <c r="C18" s="21"/>
      <c r="D18" s="21"/>
      <c r="E18" s="21"/>
      <c r="F18" s="240"/>
      <c r="G18" s="240"/>
      <c r="H18" s="235"/>
      <c r="I18" s="23"/>
    </row>
    <row r="19" spans="2:9" ht="15">
      <c r="B19" s="327"/>
      <c r="C19" s="21"/>
      <c r="D19" s="337" t="s">
        <v>56</v>
      </c>
      <c r="E19" s="21"/>
      <c r="F19" s="338">
        <v>9534.07</v>
      </c>
      <c r="G19" s="339">
        <v>7708.89</v>
      </c>
      <c r="H19" s="339">
        <v>10203.229999999998</v>
      </c>
      <c r="I19" s="338">
        <v>37314.2</v>
      </c>
    </row>
    <row r="20" spans="2:9" ht="5.25" customHeight="1">
      <c r="B20" s="327"/>
      <c r="C20" s="21"/>
      <c r="D20" s="342"/>
      <c r="E20" s="21"/>
      <c r="F20" s="240"/>
      <c r="G20" s="240"/>
      <c r="H20" s="235"/>
      <c r="I20" s="23"/>
    </row>
    <row r="21" spans="2:9" ht="14.25">
      <c r="B21" s="327"/>
      <c r="C21" s="21" t="s">
        <v>3</v>
      </c>
      <c r="D21" s="21" t="s">
        <v>71</v>
      </c>
      <c r="E21" s="21"/>
      <c r="F21" s="242">
        <v>133.67000000000002</v>
      </c>
      <c r="G21" s="242">
        <v>24.919999999999998</v>
      </c>
      <c r="H21" s="23">
        <v>302.35</v>
      </c>
      <c r="I21" s="23">
        <v>663.87</v>
      </c>
    </row>
    <row r="22" spans="2:9" ht="14.25">
      <c r="B22" s="327"/>
      <c r="C22" s="21" t="s">
        <v>4</v>
      </c>
      <c r="D22" s="24" t="s">
        <v>57</v>
      </c>
      <c r="E22" s="21"/>
      <c r="F22" s="242">
        <v>4109.82</v>
      </c>
      <c r="G22" s="242">
        <v>3764.5600000000004</v>
      </c>
      <c r="H22" s="23">
        <v>3383</v>
      </c>
      <c r="I22" s="23">
        <v>12882.68</v>
      </c>
    </row>
    <row r="23" spans="2:9" ht="14.25">
      <c r="B23" s="327"/>
      <c r="C23" s="21" t="s">
        <v>5</v>
      </c>
      <c r="D23" s="24" t="s">
        <v>58</v>
      </c>
      <c r="E23" s="21"/>
      <c r="F23" s="242">
        <v>1582.65</v>
      </c>
      <c r="G23" s="242">
        <v>1026.44</v>
      </c>
      <c r="H23" s="23">
        <v>1655.9060000000004</v>
      </c>
      <c r="I23" s="23">
        <v>5618.55</v>
      </c>
    </row>
    <row r="24" spans="2:9" ht="14.25">
      <c r="B24" s="343"/>
      <c r="C24" s="25" t="s">
        <v>6</v>
      </c>
      <c r="D24" s="25" t="s">
        <v>49</v>
      </c>
      <c r="E24" s="25"/>
      <c r="F24" s="242">
        <v>680.26</v>
      </c>
      <c r="G24" s="242">
        <v>556.68</v>
      </c>
      <c r="H24" s="227">
        <v>641.51</v>
      </c>
      <c r="I24" s="23">
        <v>2393.9</v>
      </c>
    </row>
    <row r="25" spans="2:9" ht="5.25" customHeight="1">
      <c r="B25" s="343"/>
      <c r="C25" s="25"/>
      <c r="D25" s="25"/>
      <c r="E25" s="25"/>
      <c r="F25" s="344"/>
      <c r="G25" s="281"/>
      <c r="H25" s="347"/>
      <c r="I25" s="347"/>
    </row>
    <row r="26" spans="2:9" ht="15">
      <c r="B26" s="327"/>
      <c r="C26" s="21"/>
      <c r="D26" s="36" t="s">
        <v>59</v>
      </c>
      <c r="E26" s="21"/>
      <c r="F26" s="338">
        <v>16040.47</v>
      </c>
      <c r="G26" s="338">
        <v>13081.490000000002</v>
      </c>
      <c r="H26" s="338">
        <v>16185.996</v>
      </c>
      <c r="I26" s="338">
        <v>58873.200000000004</v>
      </c>
    </row>
    <row r="27" spans="2:9" ht="14.25">
      <c r="B27" s="327"/>
      <c r="C27" s="21"/>
      <c r="D27" s="21"/>
      <c r="E27" s="21"/>
      <c r="F27" s="240"/>
      <c r="G27" s="240"/>
      <c r="H27" s="235"/>
      <c r="I27" s="23"/>
    </row>
    <row r="28" spans="2:9" ht="14.25">
      <c r="B28" s="327"/>
      <c r="C28" s="24" t="s">
        <v>60</v>
      </c>
      <c r="D28" s="21"/>
      <c r="E28" s="21"/>
      <c r="F28" s="242">
        <v>1863.75</v>
      </c>
      <c r="G28" s="242">
        <v>2655.0640000000003</v>
      </c>
      <c r="H28" s="235">
        <v>903.0560000000005</v>
      </c>
      <c r="I28" s="23">
        <v>6038.050000000001</v>
      </c>
    </row>
    <row r="29" spans="2:9" ht="6" customHeight="1">
      <c r="B29" s="327"/>
      <c r="C29" s="21"/>
      <c r="D29" s="21"/>
      <c r="E29" s="21"/>
      <c r="F29" s="240"/>
      <c r="G29" s="240"/>
      <c r="H29" s="349"/>
      <c r="I29" s="350"/>
    </row>
    <row r="30" spans="2:9" ht="15">
      <c r="B30" s="352" t="s">
        <v>119</v>
      </c>
      <c r="C30" s="325"/>
      <c r="D30" s="325"/>
      <c r="E30" s="325"/>
      <c r="F30" s="338">
        <v>14176.72</v>
      </c>
      <c r="G30" s="338">
        <v>10426.426000000001</v>
      </c>
      <c r="H30" s="338">
        <v>15282.939999999999</v>
      </c>
      <c r="I30" s="338">
        <v>52835.15</v>
      </c>
    </row>
    <row r="31" spans="2:9" ht="6" customHeight="1">
      <c r="B31" s="327"/>
      <c r="C31" s="21"/>
      <c r="D31" s="21"/>
      <c r="E31" s="21"/>
      <c r="F31" s="240"/>
      <c r="G31" s="240"/>
      <c r="H31" s="235"/>
      <c r="I31" s="23"/>
    </row>
    <row r="32" spans="2:9" ht="15">
      <c r="B32" s="333">
        <v>2</v>
      </c>
      <c r="C32" s="334" t="s">
        <v>31</v>
      </c>
      <c r="D32" s="21"/>
      <c r="E32" s="21"/>
      <c r="F32" s="240"/>
      <c r="G32" s="240"/>
      <c r="H32" s="235"/>
      <c r="I32" s="23"/>
    </row>
    <row r="33" spans="2:9" ht="14.25">
      <c r="B33" s="327"/>
      <c r="C33" s="21"/>
      <c r="D33" s="21"/>
      <c r="E33" s="21"/>
      <c r="F33" s="240"/>
      <c r="G33" s="240"/>
      <c r="H33" s="235"/>
      <c r="I33" s="23"/>
    </row>
    <row r="34" spans="2:9" ht="14.25">
      <c r="B34" s="327"/>
      <c r="C34" s="21" t="s">
        <v>2</v>
      </c>
      <c r="D34" s="21" t="s">
        <v>30</v>
      </c>
      <c r="E34" s="22" t="s">
        <v>32</v>
      </c>
      <c r="F34" s="242">
        <v>3461.91</v>
      </c>
      <c r="G34" s="242">
        <v>2535.24</v>
      </c>
      <c r="H34" s="235">
        <v>3895.2700000000004</v>
      </c>
      <c r="I34" s="23">
        <v>13498.36</v>
      </c>
    </row>
    <row r="35" spans="2:14" ht="14.25">
      <c r="B35" s="327"/>
      <c r="C35" s="21"/>
      <c r="D35" s="21"/>
      <c r="E35" s="22" t="s">
        <v>34</v>
      </c>
      <c r="F35" s="242">
        <v>174.28</v>
      </c>
      <c r="G35" s="242">
        <v>129.06</v>
      </c>
      <c r="H35" s="235">
        <v>182.90999999999997</v>
      </c>
      <c r="I35" s="23">
        <v>837.99</v>
      </c>
      <c r="N35" s="357"/>
    </row>
    <row r="36" spans="2:9" ht="8.25" customHeight="1">
      <c r="B36" s="327"/>
      <c r="C36" s="21"/>
      <c r="D36" s="21"/>
      <c r="E36" s="22"/>
      <c r="F36" s="239"/>
      <c r="G36" s="23"/>
      <c r="H36" s="235"/>
      <c r="I36" s="23"/>
    </row>
    <row r="37" spans="2:9" ht="15">
      <c r="B37" s="327"/>
      <c r="C37" s="21"/>
      <c r="D37" s="337" t="s">
        <v>35</v>
      </c>
      <c r="E37" s="21"/>
      <c r="F37" s="338">
        <v>3636.19</v>
      </c>
      <c r="G37" s="339">
        <v>2664.2999999999997</v>
      </c>
      <c r="H37" s="339">
        <v>4078.1800000000003</v>
      </c>
      <c r="I37" s="338">
        <v>14336.35</v>
      </c>
    </row>
    <row r="38" spans="2:9" ht="10.5" customHeight="1">
      <c r="B38" s="327"/>
      <c r="C38" s="21"/>
      <c r="D38" s="21"/>
      <c r="E38" s="354"/>
      <c r="F38" s="243"/>
      <c r="G38" s="23"/>
      <c r="H38" s="235"/>
      <c r="I38" s="23"/>
    </row>
    <row r="39" spans="2:9" ht="14.25">
      <c r="B39" s="327"/>
      <c r="C39" s="21" t="s">
        <v>3</v>
      </c>
      <c r="D39" s="21" t="s">
        <v>66</v>
      </c>
      <c r="E39" s="21"/>
      <c r="F39" s="242">
        <v>-159.61</v>
      </c>
      <c r="G39" s="242">
        <v>-257.39</v>
      </c>
      <c r="H39" s="235">
        <v>-40.25999999999999</v>
      </c>
      <c r="I39" s="23">
        <v>-563.87</v>
      </c>
    </row>
    <row r="40" spans="2:9" ht="14.25">
      <c r="B40" s="327"/>
      <c r="C40" s="21" t="s">
        <v>4</v>
      </c>
      <c r="D40" s="24" t="s">
        <v>37</v>
      </c>
      <c r="E40" s="21"/>
      <c r="F40" s="242">
        <v>195.04</v>
      </c>
      <c r="G40" s="242">
        <v>178.66</v>
      </c>
      <c r="H40" s="235">
        <v>185.11</v>
      </c>
      <c r="I40" s="23">
        <v>918.24</v>
      </c>
    </row>
    <row r="41" spans="2:9" ht="14.25">
      <c r="B41" s="327"/>
      <c r="C41" s="21" t="s">
        <v>5</v>
      </c>
      <c r="D41" s="24" t="s">
        <v>38</v>
      </c>
      <c r="E41" s="21"/>
      <c r="F41" s="242">
        <v>392.83</v>
      </c>
      <c r="G41" s="242">
        <v>160.11</v>
      </c>
      <c r="H41" s="235">
        <v>323.2500000000001</v>
      </c>
      <c r="I41" s="23">
        <v>1098.68</v>
      </c>
    </row>
    <row r="42" spans="2:9" ht="22.5" customHeight="1">
      <c r="B42" s="327"/>
      <c r="C42" s="25" t="s">
        <v>6</v>
      </c>
      <c r="D42" s="25" t="s">
        <v>49</v>
      </c>
      <c r="E42" s="25"/>
      <c r="F42" s="402">
        <v>205.92</v>
      </c>
      <c r="G42" s="402">
        <v>115.46</v>
      </c>
      <c r="H42" s="348">
        <v>152.39400000000003</v>
      </c>
      <c r="I42" s="432">
        <v>558.69</v>
      </c>
    </row>
    <row r="43" spans="2:10" ht="15">
      <c r="B43" s="327"/>
      <c r="C43" s="21"/>
      <c r="D43" s="342" t="s">
        <v>59</v>
      </c>
      <c r="E43" s="21"/>
      <c r="F43" s="338">
        <v>4270.37</v>
      </c>
      <c r="G43" s="338">
        <v>2861.14</v>
      </c>
      <c r="H43" s="338">
        <v>4698.674</v>
      </c>
      <c r="I43" s="384">
        <v>16348.09</v>
      </c>
      <c r="J43" s="353"/>
    </row>
    <row r="44" spans="2:10" ht="14.25">
      <c r="B44" s="327"/>
      <c r="C44" s="21"/>
      <c r="D44" s="21"/>
      <c r="E44" s="21"/>
      <c r="F44" s="240"/>
      <c r="G44" s="23"/>
      <c r="H44" s="235"/>
      <c r="I44" s="28"/>
      <c r="J44" s="353"/>
    </row>
    <row r="45" spans="2:9" ht="14.25">
      <c r="B45" s="327"/>
      <c r="C45" s="25" t="s">
        <v>39</v>
      </c>
      <c r="D45" s="26" t="s">
        <v>40</v>
      </c>
      <c r="E45" s="27" t="s">
        <v>72</v>
      </c>
      <c r="F45" s="242">
        <v>9.34</v>
      </c>
      <c r="G45" s="242">
        <v>15.82</v>
      </c>
      <c r="H45" s="235">
        <v>2.8799999999999955</v>
      </c>
      <c r="I45" s="28">
        <v>44.58</v>
      </c>
    </row>
    <row r="46" spans="2:12" s="358" customFormat="1" ht="28.5">
      <c r="B46" s="343"/>
      <c r="C46" s="25"/>
      <c r="D46" s="29" t="s">
        <v>70</v>
      </c>
      <c r="E46" s="27" t="s">
        <v>179</v>
      </c>
      <c r="F46" s="488">
        <v>-206.28000000000338</v>
      </c>
      <c r="G46" s="282">
        <v>-590.5633561347186</v>
      </c>
      <c r="H46" s="246">
        <v>-343.4255167094784</v>
      </c>
      <c r="I46" s="246">
        <v>-1641.5752326172983</v>
      </c>
      <c r="K46" s="474"/>
      <c r="L46" s="474"/>
    </row>
    <row r="47" spans="2:12" s="358" customFormat="1" ht="30.75" customHeight="1" hidden="1">
      <c r="B47" s="343"/>
      <c r="C47" s="25"/>
      <c r="D47" s="29"/>
      <c r="E47" s="27"/>
      <c r="F47" s="282"/>
      <c r="G47" s="282"/>
      <c r="H47" s="246"/>
      <c r="I47" s="246"/>
      <c r="L47" s="474"/>
    </row>
    <row r="48" spans="2:12" s="358" customFormat="1" ht="14.25">
      <c r="B48" s="343"/>
      <c r="C48" s="25"/>
      <c r="D48" s="29" t="s">
        <v>127</v>
      </c>
      <c r="E48" s="27" t="s">
        <v>128</v>
      </c>
      <c r="F48" s="466">
        <v>0</v>
      </c>
      <c r="G48" s="466">
        <v>0</v>
      </c>
      <c r="H48" s="466">
        <v>0</v>
      </c>
      <c r="I48" s="466">
        <v>0</v>
      </c>
      <c r="L48" s="474"/>
    </row>
    <row r="49" spans="2:9" ht="7.5" customHeight="1">
      <c r="B49" s="327"/>
      <c r="C49" s="21"/>
      <c r="D49" s="21"/>
      <c r="E49" s="21"/>
      <c r="F49" s="240"/>
      <c r="G49" s="240"/>
      <c r="H49" s="359"/>
      <c r="I49" s="445"/>
    </row>
    <row r="50" spans="2:12" ht="15">
      <c r="B50" s="352" t="s">
        <v>41</v>
      </c>
      <c r="C50" s="325"/>
      <c r="D50" s="325"/>
      <c r="E50" s="325"/>
      <c r="F50" s="338">
        <v>4467.310000000003</v>
      </c>
      <c r="G50" s="339">
        <v>3435.8833561347183</v>
      </c>
      <c r="H50" s="485">
        <v>5039.222888956989</v>
      </c>
      <c r="I50" s="446">
        <v>17945.092888957</v>
      </c>
      <c r="J50" s="458"/>
      <c r="L50" s="353"/>
    </row>
    <row r="51" spans="2:9" s="372" customFormat="1" ht="2.25" customHeight="1" hidden="1">
      <c r="B51" s="365"/>
      <c r="C51" s="366"/>
      <c r="D51" s="366"/>
      <c r="E51" s="366"/>
      <c r="F51" s="367"/>
      <c r="G51" s="367"/>
      <c r="H51" s="368"/>
      <c r="I51" s="447"/>
    </row>
    <row r="52" spans="2:11" ht="8.25" customHeight="1">
      <c r="B52" s="327"/>
      <c r="C52" s="21"/>
      <c r="D52" s="21"/>
      <c r="E52" s="21"/>
      <c r="F52" s="240"/>
      <c r="G52" s="240"/>
      <c r="H52" s="373"/>
      <c r="I52" s="380"/>
      <c r="K52" s="458"/>
    </row>
    <row r="53" spans="2:10" ht="15">
      <c r="B53" s="333">
        <v>3</v>
      </c>
      <c r="C53" s="36" t="s">
        <v>100</v>
      </c>
      <c r="D53" s="21"/>
      <c r="E53" s="21"/>
      <c r="F53" s="240"/>
      <c r="G53" s="243"/>
      <c r="H53" s="401"/>
      <c r="I53" s="380"/>
      <c r="J53" s="458"/>
    </row>
    <row r="54" spans="2:11" ht="14.25">
      <c r="B54" s="327"/>
      <c r="C54" s="21"/>
      <c r="D54" s="21"/>
      <c r="E54" s="21"/>
      <c r="F54" s="240"/>
      <c r="G54" s="240"/>
      <c r="H54" s="377"/>
      <c r="I54" s="448"/>
      <c r="K54" s="458"/>
    </row>
    <row r="55" spans="2:9" ht="14.25">
      <c r="B55" s="327"/>
      <c r="C55" s="21" t="s">
        <v>2</v>
      </c>
      <c r="D55" s="21" t="s">
        <v>30</v>
      </c>
      <c r="E55" s="22" t="s">
        <v>32</v>
      </c>
      <c r="F55" s="242">
        <v>7237.16</v>
      </c>
      <c r="G55" s="28">
        <v>7219.47</v>
      </c>
      <c r="H55" s="237">
        <v>7257.6</v>
      </c>
      <c r="I55" s="28">
        <v>7257.6</v>
      </c>
    </row>
    <row r="56" spans="2:9" ht="14.25">
      <c r="B56" s="327"/>
      <c r="C56" s="21"/>
      <c r="D56" s="21"/>
      <c r="E56" s="22" t="s">
        <v>34</v>
      </c>
      <c r="F56" s="242">
        <v>12103.57</v>
      </c>
      <c r="G56" s="28">
        <v>10325.06</v>
      </c>
      <c r="H56" s="237">
        <v>11517.32</v>
      </c>
      <c r="I56" s="28">
        <v>11517.32</v>
      </c>
    </row>
    <row r="57" spans="2:9" ht="8.25" customHeight="1">
      <c r="B57" s="327"/>
      <c r="C57" s="21"/>
      <c r="D57" s="21"/>
      <c r="E57" s="22"/>
      <c r="F57" s="239"/>
      <c r="G57" s="23"/>
      <c r="H57" s="235"/>
      <c r="I57" s="28"/>
    </row>
    <row r="58" spans="2:9" ht="15">
      <c r="B58" s="327"/>
      <c r="C58" s="21"/>
      <c r="D58" s="337" t="s">
        <v>35</v>
      </c>
      <c r="E58" s="21"/>
      <c r="F58" s="338">
        <v>19340.73</v>
      </c>
      <c r="G58" s="338">
        <v>17544.53</v>
      </c>
      <c r="H58" s="339">
        <v>18774.92</v>
      </c>
      <c r="I58" s="384">
        <v>18774.92</v>
      </c>
    </row>
    <row r="59" spans="2:9" ht="14.25">
      <c r="B59" s="327"/>
      <c r="C59" s="21"/>
      <c r="D59" s="21"/>
      <c r="E59" s="21"/>
      <c r="F59" s="240"/>
      <c r="G59" s="374"/>
      <c r="H59" s="373"/>
      <c r="I59" s="380"/>
    </row>
    <row r="60" spans="2:9" ht="14.25">
      <c r="B60" s="327"/>
      <c r="C60" s="21" t="s">
        <v>3</v>
      </c>
      <c r="D60" s="21" t="s">
        <v>36</v>
      </c>
      <c r="E60" s="21"/>
      <c r="F60" s="243">
        <v>7608.6473204</v>
      </c>
      <c r="G60" s="28">
        <v>7531.4273204</v>
      </c>
      <c r="H60" s="235">
        <v>7544.3873204</v>
      </c>
      <c r="I60" s="28">
        <v>7544.3873204</v>
      </c>
    </row>
    <row r="61" spans="2:9" ht="14.25">
      <c r="B61" s="327"/>
      <c r="C61" s="21" t="s">
        <v>4</v>
      </c>
      <c r="D61" s="24" t="s">
        <v>37</v>
      </c>
      <c r="E61" s="21"/>
      <c r="F61" s="243">
        <v>5117.5747066</v>
      </c>
      <c r="G61" s="28">
        <v>4611.2547066</v>
      </c>
      <c r="H61" s="235">
        <v>5375.5147066</v>
      </c>
      <c r="I61" s="28">
        <v>5375.5147066</v>
      </c>
    </row>
    <row r="62" spans="2:9" ht="14.25">
      <c r="B62" s="327"/>
      <c r="C62" s="21" t="s">
        <v>5</v>
      </c>
      <c r="D62" s="24" t="s">
        <v>38</v>
      </c>
      <c r="E62" s="21"/>
      <c r="F62" s="243">
        <v>7538.86</v>
      </c>
      <c r="G62" s="28">
        <v>7057.2</v>
      </c>
      <c r="H62" s="235">
        <v>7237.93</v>
      </c>
      <c r="I62" s="28">
        <v>7237.93</v>
      </c>
    </row>
    <row r="63" spans="2:9" ht="14.25">
      <c r="B63" s="327"/>
      <c r="C63" s="21" t="s">
        <v>6</v>
      </c>
      <c r="D63" s="21" t="s">
        <v>49</v>
      </c>
      <c r="E63" s="21"/>
      <c r="F63" s="243">
        <v>1737.0698</v>
      </c>
      <c r="G63" s="28">
        <v>1602.3898</v>
      </c>
      <c r="H63" s="235">
        <v>1629.4698</v>
      </c>
      <c r="I63" s="28">
        <v>1629.4698</v>
      </c>
    </row>
    <row r="64" spans="2:9" ht="15">
      <c r="B64" s="327"/>
      <c r="C64" s="21"/>
      <c r="D64" s="36" t="s">
        <v>77</v>
      </c>
      <c r="E64" s="21"/>
      <c r="F64" s="35">
        <v>41342.881827</v>
      </c>
      <c r="G64" s="35">
        <v>38346.801826999996</v>
      </c>
      <c r="H64" s="35">
        <v>40562.221826999994</v>
      </c>
      <c r="I64" s="449">
        <v>40562.221826999994</v>
      </c>
    </row>
    <row r="65" spans="2:9" ht="14.25">
      <c r="B65" s="327"/>
      <c r="C65" s="21"/>
      <c r="D65" s="21"/>
      <c r="E65" s="21"/>
      <c r="F65" s="23"/>
      <c r="G65" s="23"/>
      <c r="H65" s="235"/>
      <c r="I65" s="28"/>
    </row>
    <row r="66" spans="2:9" ht="14.25">
      <c r="B66" s="327"/>
      <c r="C66" s="21"/>
      <c r="D66" s="21" t="s">
        <v>75</v>
      </c>
      <c r="E66" s="21"/>
      <c r="F66" s="28">
        <v>35834.34817300001</v>
      </c>
      <c r="G66" s="28">
        <v>43397.468172999994</v>
      </c>
      <c r="H66" s="237">
        <v>33257.08025519265</v>
      </c>
      <c r="I66" s="28">
        <v>33257.08025519265</v>
      </c>
    </row>
    <row r="67" spans="2:9" ht="9" customHeight="1">
      <c r="B67" s="327"/>
      <c r="C67" s="21"/>
      <c r="D67" s="21"/>
      <c r="E67" s="21"/>
      <c r="F67" s="247"/>
      <c r="G67" s="380"/>
      <c r="H67" s="381"/>
      <c r="I67" s="380"/>
    </row>
    <row r="68" spans="2:13" ht="15">
      <c r="B68" s="352" t="s">
        <v>76</v>
      </c>
      <c r="C68" s="383"/>
      <c r="D68" s="324"/>
      <c r="E68" s="325"/>
      <c r="F68" s="384">
        <v>77177.23000000001</v>
      </c>
      <c r="G68" s="384">
        <v>81744.26999999999</v>
      </c>
      <c r="H68" s="385">
        <v>73819.30208219265</v>
      </c>
      <c r="I68" s="384">
        <v>73819.30208219265</v>
      </c>
      <c r="L68" s="357"/>
      <c r="M68" s="353"/>
    </row>
    <row r="69" spans="2:9" s="372" customFormat="1" ht="1.5" customHeight="1">
      <c r="B69" s="365"/>
      <c r="C69" s="366"/>
      <c r="D69" s="366"/>
      <c r="E69" s="366"/>
      <c r="F69" s="367">
        <v>0</v>
      </c>
      <c r="G69" s="367">
        <v>0</v>
      </c>
      <c r="H69" s="368"/>
      <c r="I69" s="447"/>
    </row>
    <row r="70" spans="2:9" ht="3.75" customHeight="1">
      <c r="B70" s="327"/>
      <c r="C70" s="21"/>
      <c r="D70" s="21"/>
      <c r="E70" s="21"/>
      <c r="F70" s="240"/>
      <c r="G70" s="240"/>
      <c r="H70" s="373"/>
      <c r="I70" s="380"/>
    </row>
    <row r="71" spans="2:9" ht="15">
      <c r="B71" s="333">
        <v>4</v>
      </c>
      <c r="C71" s="36" t="s">
        <v>101</v>
      </c>
      <c r="D71" s="21"/>
      <c r="E71" s="21"/>
      <c r="F71" s="240"/>
      <c r="G71" s="240"/>
      <c r="H71" s="373"/>
      <c r="I71" s="380"/>
    </row>
    <row r="72" spans="2:9" ht="14.25">
      <c r="B72" s="327"/>
      <c r="C72" s="21"/>
      <c r="D72" s="21"/>
      <c r="E72" s="21"/>
      <c r="F72" s="240"/>
      <c r="G72" s="240"/>
      <c r="H72" s="377"/>
      <c r="I72" s="448"/>
    </row>
    <row r="73" spans="2:9" ht="14.25">
      <c r="B73" s="327"/>
      <c r="C73" s="21" t="s">
        <v>2</v>
      </c>
      <c r="D73" s="21" t="s">
        <v>30</v>
      </c>
      <c r="E73" s="22" t="s">
        <v>32</v>
      </c>
      <c r="F73" s="242">
        <v>3976.62</v>
      </c>
      <c r="G73" s="28">
        <v>4929.25</v>
      </c>
      <c r="H73" s="237">
        <v>4624.33</v>
      </c>
      <c r="I73" s="28">
        <v>4624.33</v>
      </c>
    </row>
    <row r="74" spans="2:9" ht="14.25">
      <c r="B74" s="327"/>
      <c r="C74" s="21"/>
      <c r="D74" s="21"/>
      <c r="E74" s="22" t="s">
        <v>34</v>
      </c>
      <c r="F74" s="242">
        <v>2471.14</v>
      </c>
      <c r="G74" s="28">
        <v>2546.21</v>
      </c>
      <c r="H74" s="237">
        <v>2523</v>
      </c>
      <c r="I74" s="28">
        <v>2523</v>
      </c>
    </row>
    <row r="75" spans="2:9" ht="14.25">
      <c r="B75" s="327"/>
      <c r="C75" s="21"/>
      <c r="D75" s="21"/>
      <c r="E75" s="22"/>
      <c r="F75" s="239"/>
      <c r="G75" s="23"/>
      <c r="H75" s="235"/>
      <c r="I75" s="28"/>
    </row>
    <row r="76" spans="2:9" ht="15">
      <c r="B76" s="327"/>
      <c r="C76" s="21"/>
      <c r="D76" s="337" t="s">
        <v>35</v>
      </c>
      <c r="E76" s="21"/>
      <c r="F76" s="338">
        <v>6447.76</v>
      </c>
      <c r="G76" s="338">
        <v>7475.46</v>
      </c>
      <c r="H76" s="338">
        <v>7147.33</v>
      </c>
      <c r="I76" s="384">
        <v>7147.33</v>
      </c>
    </row>
    <row r="77" spans="2:9" ht="14.25">
      <c r="B77" s="327"/>
      <c r="C77" s="21"/>
      <c r="D77" s="21"/>
      <c r="E77" s="21"/>
      <c r="F77" s="240"/>
      <c r="G77" s="374"/>
      <c r="H77" s="373"/>
      <c r="I77" s="380"/>
    </row>
    <row r="78" spans="2:9" ht="14.25">
      <c r="B78" s="327"/>
      <c r="C78" s="21" t="s">
        <v>3</v>
      </c>
      <c r="D78" s="21" t="s">
        <v>36</v>
      </c>
      <c r="E78" s="21"/>
      <c r="F78" s="243">
        <v>708.23</v>
      </c>
      <c r="G78" s="28">
        <v>781.01</v>
      </c>
      <c r="H78" s="235">
        <v>731.34</v>
      </c>
      <c r="I78" s="28">
        <v>731.34</v>
      </c>
    </row>
    <row r="79" spans="2:9" ht="14.25">
      <c r="B79" s="327"/>
      <c r="C79" s="21" t="s">
        <v>4</v>
      </c>
      <c r="D79" s="24" t="s">
        <v>37</v>
      </c>
      <c r="E79" s="21"/>
      <c r="F79" s="243">
        <v>1061.61</v>
      </c>
      <c r="G79" s="28">
        <v>1078.5</v>
      </c>
      <c r="H79" s="235">
        <v>1053.09</v>
      </c>
      <c r="I79" s="28">
        <v>1053.09</v>
      </c>
    </row>
    <row r="80" spans="2:9" ht="14.25">
      <c r="B80" s="327"/>
      <c r="C80" s="21" t="s">
        <v>5</v>
      </c>
      <c r="D80" s="24" t="s">
        <v>38</v>
      </c>
      <c r="E80" s="21"/>
      <c r="F80" s="243">
        <v>1130.52</v>
      </c>
      <c r="G80" s="28">
        <v>930.03</v>
      </c>
      <c r="H80" s="235">
        <v>1080.24</v>
      </c>
      <c r="I80" s="28">
        <v>1080.24</v>
      </c>
    </row>
    <row r="81" spans="2:9" ht="14.25">
      <c r="B81" s="327"/>
      <c r="C81" s="21" t="s">
        <v>6</v>
      </c>
      <c r="D81" s="21" t="s">
        <v>49</v>
      </c>
      <c r="E81" s="21"/>
      <c r="F81" s="243">
        <v>428.865889885</v>
      </c>
      <c r="G81" s="28">
        <v>389.79</v>
      </c>
      <c r="H81" s="238">
        <v>395.404</v>
      </c>
      <c r="I81" s="450">
        <v>395.404</v>
      </c>
    </row>
    <row r="82" spans="2:9" ht="15">
      <c r="B82" s="327"/>
      <c r="C82" s="21"/>
      <c r="D82" s="36" t="s">
        <v>77</v>
      </c>
      <c r="E82" s="21"/>
      <c r="F82" s="241">
        <v>9776.985889885002</v>
      </c>
      <c r="G82" s="241">
        <v>10654.79</v>
      </c>
      <c r="H82" s="241">
        <v>10407.404</v>
      </c>
      <c r="I82" s="449">
        <v>10407.404</v>
      </c>
    </row>
    <row r="83" spans="2:9" ht="14.25">
      <c r="B83" s="327"/>
      <c r="C83" s="21"/>
      <c r="D83" s="21"/>
      <c r="E83" s="21"/>
      <c r="F83" s="247"/>
      <c r="G83" s="28"/>
      <c r="H83" s="237"/>
      <c r="I83" s="28"/>
    </row>
    <row r="84" spans="2:9" ht="14.25">
      <c r="B84" s="327"/>
      <c r="C84" s="21"/>
      <c r="D84" s="21" t="s">
        <v>78</v>
      </c>
      <c r="E84" s="21"/>
      <c r="F84" s="28">
        <v>3122.344110115</v>
      </c>
      <c r="G84" s="28">
        <v>2825.1600000000017</v>
      </c>
      <c r="H84" s="237">
        <v>2717.7475041119997</v>
      </c>
      <c r="I84" s="28">
        <v>2717.7475041119997</v>
      </c>
    </row>
    <row r="85" spans="2:9" ht="14.25">
      <c r="B85" s="327"/>
      <c r="C85" s="21"/>
      <c r="D85" s="21"/>
      <c r="E85" s="21"/>
      <c r="F85" s="240"/>
      <c r="G85" s="374"/>
      <c r="H85" s="373"/>
      <c r="I85" s="374"/>
    </row>
    <row r="86" spans="2:13" ht="15">
      <c r="B86" s="352" t="s">
        <v>79</v>
      </c>
      <c r="C86" s="383"/>
      <c r="D86" s="324"/>
      <c r="E86" s="325"/>
      <c r="F86" s="384">
        <v>12899.330000000002</v>
      </c>
      <c r="G86" s="384">
        <v>13479.950000000003</v>
      </c>
      <c r="H86" s="385">
        <v>13125.151504112</v>
      </c>
      <c r="I86" s="384">
        <v>13125.151504112</v>
      </c>
      <c r="M86" s="356"/>
    </row>
    <row r="87" spans="2:9" ht="2.25" customHeight="1">
      <c r="B87" s="452"/>
      <c r="C87" s="21"/>
      <c r="D87" s="21"/>
      <c r="E87" s="21"/>
      <c r="F87" s="21"/>
      <c r="G87" s="21"/>
      <c r="H87" s="389"/>
      <c r="I87" s="389"/>
    </row>
    <row r="88" spans="2:9" s="372" customFormat="1" ht="32.25" customHeight="1">
      <c r="B88" s="523" t="s">
        <v>225</v>
      </c>
      <c r="C88" s="523"/>
      <c r="D88" s="523"/>
      <c r="E88" s="523"/>
      <c r="F88" s="523"/>
      <c r="G88" s="523"/>
      <c r="H88" s="523"/>
      <c r="I88" s="523"/>
    </row>
    <row r="89" spans="2:9" s="372" customFormat="1" ht="3.75" customHeight="1">
      <c r="B89" s="484"/>
      <c r="C89" s="484"/>
      <c r="D89" s="484"/>
      <c r="E89" s="484"/>
      <c r="F89" s="484"/>
      <c r="G89" s="484"/>
      <c r="H89" s="484"/>
      <c r="I89" s="484"/>
    </row>
    <row r="90" spans="2:9" s="372" customFormat="1" ht="3.75" customHeight="1">
      <c r="B90" s="451"/>
      <c r="C90" s="21"/>
      <c r="D90" s="21"/>
      <c r="E90" s="21"/>
      <c r="F90" s="21"/>
      <c r="G90" s="21"/>
      <c r="H90" s="371"/>
      <c r="I90" s="371"/>
    </row>
    <row r="91" spans="2:9" ht="60.75" customHeight="1">
      <c r="B91" s="522" t="s">
        <v>180</v>
      </c>
      <c r="C91" s="522"/>
      <c r="D91" s="522"/>
      <c r="E91" s="522"/>
      <c r="F91" s="522"/>
      <c r="G91" s="522"/>
      <c r="H91" s="522"/>
      <c r="I91" s="522"/>
    </row>
    <row r="92" spans="2:9" s="392" customFormat="1" ht="6" customHeight="1">
      <c r="B92" s="393"/>
      <c r="C92" s="393"/>
      <c r="D92" s="393"/>
      <c r="E92" s="393"/>
      <c r="F92" s="393"/>
      <c r="G92" s="393"/>
      <c r="H92" s="394"/>
      <c r="I92" s="394"/>
    </row>
    <row r="93" ht="14.25">
      <c r="B93" s="372"/>
    </row>
    <row r="95" spans="6:9" ht="14.25">
      <c r="F95" s="395"/>
      <c r="G95" s="395"/>
      <c r="H95" s="395"/>
      <c r="I95" s="395"/>
    </row>
    <row r="97" spans="6:9" ht="14.25">
      <c r="F97" s="396"/>
      <c r="G97" s="396"/>
      <c r="H97" s="396"/>
      <c r="I97" s="396"/>
    </row>
  </sheetData>
  <sheetProtection/>
  <mergeCells count="6">
    <mergeCell ref="B91:I91"/>
    <mergeCell ref="B3:I3"/>
    <mergeCell ref="B4:I4"/>
    <mergeCell ref="B5:I5"/>
    <mergeCell ref="F7:I7"/>
    <mergeCell ref="B88:I88"/>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B6:P33"/>
  <sheetViews>
    <sheetView showGridLines="0" tabSelected="1" view="pageBreakPreview" zoomScale="98" zoomScaleSheetLayoutView="98" zoomScalePageLayoutView="0" workbookViewId="0" topLeftCell="A1">
      <selection activeCell="B10" sqref="B10"/>
    </sheetView>
  </sheetViews>
  <sheetFormatPr defaultColWidth="9.140625" defaultRowHeight="12.75"/>
  <cols>
    <col min="1" max="1" width="6.421875" style="3" customWidth="1"/>
    <col min="2" max="2" width="7.57421875" style="3" customWidth="1"/>
    <col min="3" max="3" width="6.7109375" style="3" customWidth="1"/>
    <col min="4" max="5" width="4.7109375" style="3" customWidth="1"/>
    <col min="6" max="7" width="9.140625" style="3" customWidth="1"/>
    <col min="8" max="8" width="13.8515625" style="3" customWidth="1"/>
    <col min="9" max="12" width="9.140625" style="3" customWidth="1"/>
    <col min="13" max="13" width="11.421875" style="3" customWidth="1"/>
    <col min="14" max="15" width="9.140625" style="3" customWidth="1"/>
    <col min="16" max="16" width="2.57421875" style="3" customWidth="1"/>
    <col min="17" max="210" width="9.140625" style="3" customWidth="1"/>
    <col min="211" max="211" width="6.421875" style="3" customWidth="1"/>
    <col min="212" max="212" width="7.57421875" style="3" customWidth="1"/>
    <col min="213" max="213" width="6.7109375" style="3" customWidth="1"/>
    <col min="214" max="215" width="4.7109375" style="3" customWidth="1"/>
    <col min="216" max="217" width="9.140625" style="3" customWidth="1"/>
    <col min="218" max="218" width="13.8515625" style="3" customWidth="1"/>
    <col min="219" max="16384" width="9.140625" style="3" customWidth="1"/>
  </cols>
  <sheetData>
    <row r="6" spans="2:6" ht="12.75">
      <c r="B6" s="4" t="s">
        <v>157</v>
      </c>
      <c r="F6" s="5"/>
    </row>
    <row r="7" spans="2:6" ht="6.75" customHeight="1">
      <c r="B7" s="6"/>
      <c r="F7" s="5"/>
    </row>
    <row r="8" spans="2:15" s="9" customFormat="1" ht="97.5" customHeight="1">
      <c r="B8" s="406" t="s">
        <v>158</v>
      </c>
      <c r="C8" s="527" t="s">
        <v>217</v>
      </c>
      <c r="D8" s="528"/>
      <c r="E8" s="528"/>
      <c r="F8" s="528"/>
      <c r="G8" s="528"/>
      <c r="H8" s="528"/>
      <c r="I8" s="528"/>
      <c r="J8" s="528"/>
      <c r="K8" s="528"/>
      <c r="L8" s="528"/>
      <c r="M8" s="528"/>
      <c r="N8" s="528"/>
      <c r="O8" s="528"/>
    </row>
    <row r="9" spans="2:6" ht="12.75">
      <c r="B9" s="10" t="s">
        <v>42</v>
      </c>
      <c r="F9" s="5"/>
    </row>
    <row r="10" spans="2:6" ht="12.75">
      <c r="B10" s="407" t="s">
        <v>43</v>
      </c>
      <c r="C10" s="3" t="s">
        <v>44</v>
      </c>
      <c r="F10" s="5"/>
    </row>
    <row r="11" spans="2:6" ht="12.75">
      <c r="B11" s="10" t="s">
        <v>45</v>
      </c>
      <c r="F11" s="5"/>
    </row>
    <row r="12" spans="2:9" ht="12.75">
      <c r="B12" s="10"/>
      <c r="C12" s="3" t="s">
        <v>30</v>
      </c>
      <c r="D12" s="11" t="s">
        <v>46</v>
      </c>
      <c r="E12" s="3" t="s">
        <v>47</v>
      </c>
      <c r="F12" s="5"/>
      <c r="H12" s="12" t="s">
        <v>9</v>
      </c>
      <c r="I12" s="3" t="s">
        <v>61</v>
      </c>
    </row>
    <row r="13" spans="2:15" s="9" customFormat="1" ht="57.75" customHeight="1">
      <c r="B13" s="13" t="s">
        <v>48</v>
      </c>
      <c r="C13" s="13"/>
      <c r="D13" s="14" t="s">
        <v>46</v>
      </c>
      <c r="E13" s="13" t="s">
        <v>49</v>
      </c>
      <c r="F13" s="15"/>
      <c r="G13" s="13"/>
      <c r="H13" s="16" t="s">
        <v>9</v>
      </c>
      <c r="I13" s="529" t="s">
        <v>187</v>
      </c>
      <c r="J13" s="530"/>
      <c r="K13" s="530"/>
      <c r="L13" s="530"/>
      <c r="M13" s="530"/>
      <c r="N13" s="530"/>
      <c r="O13" s="530"/>
    </row>
    <row r="14" spans="2:8" ht="12.75">
      <c r="B14" s="10"/>
      <c r="C14" s="17"/>
      <c r="D14" s="17"/>
      <c r="E14" s="17"/>
      <c r="F14" s="17"/>
      <c r="G14" s="17"/>
      <c r="H14" s="12"/>
    </row>
    <row r="15" spans="2:9" ht="12.75">
      <c r="B15" s="10"/>
      <c r="C15" s="17" t="s">
        <v>36</v>
      </c>
      <c r="D15" s="17"/>
      <c r="E15" s="17"/>
      <c r="F15" s="17"/>
      <c r="G15" s="17"/>
      <c r="H15" s="12" t="s">
        <v>9</v>
      </c>
      <c r="I15" s="3" t="s">
        <v>50</v>
      </c>
    </row>
    <row r="16" spans="2:7" ht="12.75">
      <c r="B16" s="10"/>
      <c r="C16" s="10"/>
      <c r="D16" s="10"/>
      <c r="E16" s="10"/>
      <c r="F16" s="18"/>
      <c r="G16" s="10"/>
    </row>
    <row r="17" spans="2:15" ht="27.75" customHeight="1">
      <c r="B17" s="10"/>
      <c r="C17" s="13" t="s">
        <v>38</v>
      </c>
      <c r="D17" s="13"/>
      <c r="E17" s="13"/>
      <c r="F17" s="15"/>
      <c r="G17" s="13"/>
      <c r="H17" s="16" t="s">
        <v>9</v>
      </c>
      <c r="I17" s="528" t="s">
        <v>51</v>
      </c>
      <c r="J17" s="528"/>
      <c r="K17" s="528"/>
      <c r="L17" s="528"/>
      <c r="M17" s="528"/>
      <c r="N17" s="528"/>
      <c r="O17" s="528"/>
    </row>
    <row r="18" spans="2:7" ht="12.75">
      <c r="B18" s="10"/>
      <c r="C18" s="10"/>
      <c r="D18" s="10"/>
      <c r="E18" s="10"/>
      <c r="F18" s="18"/>
      <c r="G18" s="10"/>
    </row>
    <row r="19" spans="2:15" ht="30.75" customHeight="1">
      <c r="B19" s="10"/>
      <c r="C19" s="13" t="s">
        <v>37</v>
      </c>
      <c r="D19" s="10"/>
      <c r="E19" s="10"/>
      <c r="F19" s="18"/>
      <c r="G19" s="10"/>
      <c r="H19" s="16" t="s">
        <v>9</v>
      </c>
      <c r="I19" s="528" t="s">
        <v>116</v>
      </c>
      <c r="J19" s="528"/>
      <c r="K19" s="528"/>
      <c r="L19" s="528"/>
      <c r="M19" s="528"/>
      <c r="N19" s="528"/>
      <c r="O19" s="528"/>
    </row>
    <row r="20" spans="2:15" ht="15" customHeight="1">
      <c r="B20" s="10"/>
      <c r="C20" s="10"/>
      <c r="D20" s="10"/>
      <c r="E20" s="10"/>
      <c r="F20" s="18"/>
      <c r="G20" s="10"/>
      <c r="H20" s="12"/>
      <c r="I20" s="8"/>
      <c r="J20" s="8"/>
      <c r="K20" s="8"/>
      <c r="L20" s="8"/>
      <c r="M20" s="8"/>
      <c r="N20" s="8"/>
      <c r="O20" s="8"/>
    </row>
    <row r="21" spans="2:15" ht="12.75">
      <c r="B21" s="10"/>
      <c r="C21" s="161" t="s">
        <v>49</v>
      </c>
      <c r="D21" s="161"/>
      <c r="E21" s="161"/>
      <c r="F21" s="162"/>
      <c r="G21" s="161"/>
      <c r="H21" s="163" t="s">
        <v>9</v>
      </c>
      <c r="I21" s="532" t="s">
        <v>183</v>
      </c>
      <c r="J21" s="533"/>
      <c r="K21" s="533"/>
      <c r="L21" s="533"/>
      <c r="M21" s="533"/>
      <c r="N21" s="533"/>
      <c r="O21" s="533"/>
    </row>
    <row r="22" spans="2:15" s="9" customFormat="1" ht="12.75">
      <c r="B22" s="7"/>
      <c r="C22" s="10"/>
      <c r="D22" s="10"/>
      <c r="E22" s="10"/>
      <c r="F22" s="18"/>
      <c r="G22" s="10"/>
      <c r="H22" s="12"/>
      <c r="I22" s="8"/>
      <c r="J22" s="8"/>
      <c r="K22" s="8"/>
      <c r="L22" s="8"/>
      <c r="M22" s="8"/>
      <c r="N22" s="8"/>
      <c r="O22" s="8"/>
    </row>
    <row r="23" spans="2:15" ht="28.5" customHeight="1">
      <c r="B23" s="406" t="s">
        <v>52</v>
      </c>
      <c r="C23" s="531" t="s">
        <v>53</v>
      </c>
      <c r="D23" s="531"/>
      <c r="E23" s="531"/>
      <c r="F23" s="531"/>
      <c r="G23" s="531"/>
      <c r="H23" s="531"/>
      <c r="I23" s="531"/>
      <c r="J23" s="531"/>
      <c r="K23" s="531"/>
      <c r="L23" s="531"/>
      <c r="M23" s="531"/>
      <c r="N23" s="531"/>
      <c r="O23" s="531"/>
    </row>
    <row r="24" spans="3:15" s="9" customFormat="1" ht="20.25" customHeight="1">
      <c r="C24" s="10"/>
      <c r="D24" s="10"/>
      <c r="E24" s="10"/>
      <c r="F24" s="18"/>
      <c r="G24" s="10"/>
      <c r="H24" s="3"/>
      <c r="I24" s="3"/>
      <c r="J24" s="3"/>
      <c r="K24" s="3"/>
      <c r="L24" s="3"/>
      <c r="M24" s="3"/>
      <c r="N24" s="3"/>
      <c r="O24" s="3"/>
    </row>
    <row r="25" spans="2:6" ht="12.75">
      <c r="B25" s="10" t="s">
        <v>21</v>
      </c>
      <c r="F25" s="5"/>
    </row>
    <row r="26" spans="2:15" ht="12.75">
      <c r="B26" s="10" t="s">
        <v>23</v>
      </c>
      <c r="H26" s="534" t="s">
        <v>22</v>
      </c>
      <c r="I26" s="534"/>
      <c r="J26" s="534"/>
      <c r="K26" s="534"/>
      <c r="L26" s="534"/>
      <c r="M26" s="534"/>
      <c r="N26" s="534"/>
      <c r="O26" s="534"/>
    </row>
    <row r="27" spans="2:15" ht="12.75">
      <c r="B27" s="10" t="s">
        <v>24</v>
      </c>
      <c r="C27" s="10"/>
      <c r="D27" s="10"/>
      <c r="I27" s="10"/>
      <c r="K27" s="88"/>
      <c r="L27" s="88"/>
      <c r="M27" s="89"/>
      <c r="N27" s="88"/>
      <c r="O27" s="89"/>
    </row>
    <row r="28" spans="2:15" ht="12.75">
      <c r="B28" s="10"/>
      <c r="C28" s="10"/>
      <c r="D28" s="10"/>
      <c r="I28" s="10"/>
      <c r="K28" s="88"/>
      <c r="L28" s="88"/>
      <c r="M28" s="89"/>
      <c r="N28" s="88"/>
      <c r="O28" s="89"/>
    </row>
    <row r="29" spans="2:15" ht="12.75">
      <c r="B29" s="10"/>
      <c r="C29" s="10"/>
      <c r="D29" s="10"/>
      <c r="I29" s="10"/>
      <c r="K29" s="88"/>
      <c r="L29" s="88"/>
      <c r="M29" s="89"/>
      <c r="N29" s="88"/>
      <c r="O29" s="89"/>
    </row>
    <row r="30" spans="2:15" ht="12.75">
      <c r="B30" s="412" t="s">
        <v>229</v>
      </c>
      <c r="C30" s="10"/>
      <c r="D30" s="10"/>
      <c r="I30" s="10"/>
      <c r="K30" s="88"/>
      <c r="L30" s="88"/>
      <c r="M30" s="89"/>
      <c r="N30" s="88"/>
      <c r="O30" s="89"/>
    </row>
    <row r="31" spans="2:15" ht="12.75">
      <c r="B31" s="412" t="s">
        <v>64</v>
      </c>
      <c r="I31" s="92" t="s">
        <v>228</v>
      </c>
      <c r="J31" s="19"/>
      <c r="K31" s="274"/>
      <c r="M31" s="274" t="s">
        <v>145</v>
      </c>
      <c r="N31" s="274"/>
      <c r="O31" s="90"/>
    </row>
    <row r="33" spans="2:16" ht="12.75">
      <c r="B33" s="526" t="s">
        <v>122</v>
      </c>
      <c r="C33" s="526"/>
      <c r="D33" s="526"/>
      <c r="E33" s="526"/>
      <c r="F33" s="526"/>
      <c r="G33" s="526"/>
      <c r="H33" s="526"/>
      <c r="I33" s="526"/>
      <c r="J33" s="526"/>
      <c r="K33" s="526"/>
      <c r="L33" s="526"/>
      <c r="M33" s="526"/>
      <c r="N33" s="526"/>
      <c r="O33" s="526"/>
      <c r="P33" s="526"/>
    </row>
  </sheetData>
  <sheetProtection/>
  <mergeCells count="8">
    <mergeCell ref="B33:P33"/>
    <mergeCell ref="C8:O8"/>
    <mergeCell ref="I13:O13"/>
    <mergeCell ref="I17:O17"/>
    <mergeCell ref="I19:O19"/>
    <mergeCell ref="C23:O23"/>
    <mergeCell ref="I21:O21"/>
    <mergeCell ref="H26:O26"/>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78" r:id="rId1"/>
</worksheet>
</file>

<file path=xl/worksheets/sheet9.xml><?xml version="1.0" encoding="utf-8"?>
<worksheet xmlns="http://schemas.openxmlformats.org/spreadsheetml/2006/main" xmlns:r="http://schemas.openxmlformats.org/officeDocument/2006/relationships">
  <dimension ref="B2:M37"/>
  <sheetViews>
    <sheetView zoomScalePageLayoutView="0" workbookViewId="0" topLeftCell="A1">
      <selection activeCell="H8" sqref="H8"/>
    </sheetView>
  </sheetViews>
  <sheetFormatPr defaultColWidth="9.140625" defaultRowHeight="12.75"/>
  <cols>
    <col min="1" max="2" width="9.140625" style="58" customWidth="1"/>
    <col min="3" max="3" width="62.00390625" style="58" customWidth="1"/>
    <col min="4" max="4" width="13.57421875" style="58" customWidth="1"/>
    <col min="5" max="5" width="17.7109375" style="58" customWidth="1"/>
    <col min="6" max="6" width="23.421875" style="58" customWidth="1"/>
    <col min="7" max="7" width="9.140625" style="58" customWidth="1"/>
    <col min="8" max="8" width="37.57421875" style="58" customWidth="1"/>
    <col min="9" max="16384" width="9.140625" style="58" customWidth="1"/>
  </cols>
  <sheetData>
    <row r="2" spans="2:13" s="37" customFormat="1" ht="15.75">
      <c r="B2" s="535" t="s">
        <v>0</v>
      </c>
      <c r="C2" s="536"/>
      <c r="D2" s="536"/>
      <c r="E2" s="536"/>
      <c r="F2" s="537"/>
      <c r="G2" s="38"/>
      <c r="H2" s="38"/>
      <c r="I2" s="38"/>
      <c r="J2" s="38"/>
      <c r="K2" s="39"/>
      <c r="L2" s="39"/>
      <c r="M2" s="39"/>
    </row>
    <row r="3" spans="2:13" s="37" customFormat="1" ht="6" customHeight="1">
      <c r="B3" s="40"/>
      <c r="C3" s="41"/>
      <c r="D3" s="42"/>
      <c r="E3" s="42"/>
      <c r="F3" s="43"/>
      <c r="G3" s="44"/>
      <c r="H3" s="44"/>
      <c r="I3" s="44"/>
      <c r="J3" s="44"/>
      <c r="K3" s="44"/>
      <c r="L3" s="44"/>
      <c r="M3" s="44"/>
    </row>
    <row r="4" spans="2:13" s="37" customFormat="1" ht="3" customHeight="1">
      <c r="B4" s="45"/>
      <c r="C4" s="46"/>
      <c r="D4" s="46"/>
      <c r="E4" s="46"/>
      <c r="F4" s="47"/>
      <c r="G4" s="46"/>
      <c r="H4" s="46"/>
      <c r="I4" s="46"/>
      <c r="J4" s="46"/>
      <c r="K4" s="48"/>
      <c r="L4" s="48"/>
      <c r="M4" s="48"/>
    </row>
    <row r="5" spans="2:13" s="37" customFormat="1" ht="16.5" customHeight="1">
      <c r="B5" s="49" t="s">
        <v>93</v>
      </c>
      <c r="C5" s="50"/>
      <c r="D5" s="50"/>
      <c r="E5" s="50"/>
      <c r="F5" s="51"/>
      <c r="G5" s="50"/>
      <c r="H5" s="50"/>
      <c r="I5" s="50"/>
      <c r="J5" s="50"/>
      <c r="K5" s="52"/>
      <c r="L5" s="52"/>
      <c r="M5" s="52"/>
    </row>
    <row r="6" spans="2:13" s="37" customFormat="1" ht="12.75">
      <c r="B6" s="53"/>
      <c r="C6" s="54"/>
      <c r="D6" s="54"/>
      <c r="E6" s="54"/>
      <c r="F6" s="55" t="s">
        <v>62</v>
      </c>
      <c r="G6" s="56"/>
      <c r="H6" s="56"/>
      <c r="I6" s="56"/>
      <c r="K6" s="57"/>
      <c r="L6" s="57"/>
      <c r="M6" s="57"/>
    </row>
    <row r="7" spans="2:6" ht="12.75">
      <c r="B7" s="59" t="s">
        <v>82</v>
      </c>
      <c r="C7" s="59" t="s">
        <v>19</v>
      </c>
      <c r="D7" s="60" t="s">
        <v>67</v>
      </c>
      <c r="E7" s="60" t="s">
        <v>94</v>
      </c>
      <c r="F7" s="60" t="s">
        <v>68</v>
      </c>
    </row>
    <row r="8" spans="2:6" ht="12.75">
      <c r="B8" s="61"/>
      <c r="C8" s="61"/>
      <c r="D8" s="62" t="s">
        <v>1</v>
      </c>
      <c r="E8" s="63" t="s">
        <v>18</v>
      </c>
      <c r="F8" s="62" t="s">
        <v>1</v>
      </c>
    </row>
    <row r="9" spans="2:6" ht="12.75">
      <c r="B9" s="64"/>
      <c r="C9" s="64"/>
      <c r="D9" s="65" t="s">
        <v>73</v>
      </c>
      <c r="E9" s="66" t="s">
        <v>73</v>
      </c>
      <c r="F9" s="65" t="s">
        <v>69</v>
      </c>
    </row>
    <row r="10" spans="2:6" ht="12.75">
      <c r="B10" s="67">
        <v>1</v>
      </c>
      <c r="C10" s="68" t="s">
        <v>83</v>
      </c>
      <c r="D10" s="69"/>
      <c r="E10" s="69"/>
      <c r="F10" s="69"/>
    </row>
    <row r="11" spans="2:6" ht="25.5">
      <c r="B11" s="70">
        <v>2</v>
      </c>
      <c r="C11" s="71" t="s">
        <v>84</v>
      </c>
      <c r="D11" s="72"/>
      <c r="E11" s="72"/>
      <c r="F11" s="72"/>
    </row>
    <row r="12" spans="2:6" ht="25.5">
      <c r="B12" s="70">
        <v>3</v>
      </c>
      <c r="C12" s="71" t="s">
        <v>85</v>
      </c>
      <c r="D12" s="72"/>
      <c r="E12" s="72"/>
      <c r="F12" s="72"/>
    </row>
    <row r="13" spans="2:6" ht="25.5">
      <c r="B13" s="70">
        <v>4</v>
      </c>
      <c r="C13" s="71" t="s">
        <v>86</v>
      </c>
      <c r="D13" s="73"/>
      <c r="E13" s="73"/>
      <c r="F13" s="73"/>
    </row>
    <row r="14" spans="2:6" ht="25.5">
      <c r="B14" s="70">
        <v>5</v>
      </c>
      <c r="C14" s="71" t="s">
        <v>87</v>
      </c>
      <c r="D14" s="72"/>
      <c r="E14" s="72"/>
      <c r="F14" s="72"/>
    </row>
    <row r="15" spans="2:6" ht="12.75">
      <c r="B15" s="70">
        <v>6</v>
      </c>
      <c r="C15" s="71" t="s">
        <v>88</v>
      </c>
      <c r="D15" s="74"/>
      <c r="E15" s="74"/>
      <c r="F15" s="74"/>
    </row>
    <row r="16" spans="2:7" ht="12.75" hidden="1">
      <c r="B16" s="70">
        <v>7</v>
      </c>
      <c r="C16" s="71" t="s">
        <v>89</v>
      </c>
      <c r="D16" s="75"/>
      <c r="E16" s="75"/>
      <c r="F16" s="76"/>
      <c r="G16" s="77"/>
    </row>
    <row r="17" spans="2:6" ht="12.75">
      <c r="B17" s="70">
        <v>7</v>
      </c>
      <c r="C17" s="71" t="s">
        <v>98</v>
      </c>
      <c r="D17" s="74"/>
      <c r="E17" s="74"/>
      <c r="F17" s="74"/>
    </row>
    <row r="18" spans="2:6" ht="12.75">
      <c r="B18" s="78"/>
      <c r="C18" s="78" t="s">
        <v>90</v>
      </c>
      <c r="D18" s="79"/>
      <c r="E18" s="79"/>
      <c r="F18" s="79"/>
    </row>
    <row r="19" spans="2:6" ht="12.75">
      <c r="B19" s="80"/>
      <c r="C19" s="80" t="s">
        <v>91</v>
      </c>
      <c r="D19" s="81"/>
      <c r="E19" s="82"/>
      <c r="F19" s="82"/>
    </row>
    <row r="21" ht="12.75">
      <c r="B21" s="58" t="s">
        <v>92</v>
      </c>
    </row>
    <row r="22" spans="2:6" ht="78.75" customHeight="1">
      <c r="B22" s="538" t="s">
        <v>95</v>
      </c>
      <c r="C22" s="538"/>
      <c r="D22" s="538"/>
      <c r="E22" s="538"/>
      <c r="F22" s="538"/>
    </row>
    <row r="23" spans="2:6" ht="42" customHeight="1">
      <c r="B23" s="539" t="s">
        <v>96</v>
      </c>
      <c r="C23" s="539"/>
      <c r="D23" s="539"/>
      <c r="E23" s="539"/>
      <c r="F23" s="539"/>
    </row>
    <row r="24" spans="2:6" ht="12.75" hidden="1">
      <c r="B24" s="83"/>
      <c r="C24" s="83"/>
      <c r="D24" s="83"/>
      <c r="E24" s="83"/>
      <c r="F24" s="83"/>
    </row>
    <row r="25" spans="2:8" ht="39.75" customHeight="1">
      <c r="B25" s="538" t="s">
        <v>97</v>
      </c>
      <c r="C25" s="538"/>
      <c r="D25" s="538"/>
      <c r="E25" s="538"/>
      <c r="F25" s="538"/>
      <c r="G25" s="84"/>
      <c r="H25" s="85"/>
    </row>
    <row r="26" spans="2:8" s="86" customFormat="1" ht="12.75">
      <c r="B26" s="84"/>
      <c r="C26" s="84"/>
      <c r="D26" s="84"/>
      <c r="E26" s="84"/>
      <c r="F26" s="84"/>
      <c r="H26" s="85"/>
    </row>
    <row r="27" spans="2:6" s="86" customFormat="1" ht="12.75">
      <c r="B27" s="84"/>
      <c r="C27" s="84"/>
      <c r="D27" s="84"/>
      <c r="E27" s="84"/>
      <c r="F27" s="84"/>
    </row>
    <row r="28" spans="2:6" s="86" customFormat="1" ht="12.75">
      <c r="B28" s="84"/>
      <c r="C28" s="84"/>
      <c r="D28" s="84"/>
      <c r="E28" s="84"/>
      <c r="F28" s="84"/>
    </row>
    <row r="29" spans="2:6" s="86" customFormat="1" ht="12.75">
      <c r="B29" s="84"/>
      <c r="C29" s="84"/>
      <c r="D29" s="84"/>
      <c r="E29" s="84"/>
      <c r="F29" s="84"/>
    </row>
    <row r="30" spans="2:7" s="87" customFormat="1" ht="12.75">
      <c r="B30" s="88" t="s">
        <v>21</v>
      </c>
      <c r="C30" s="89"/>
      <c r="D30" s="89"/>
      <c r="E30" s="534" t="s">
        <v>22</v>
      </c>
      <c r="F30" s="534"/>
      <c r="G30" s="89"/>
    </row>
    <row r="31" spans="2:7" s="87" customFormat="1" ht="12.75">
      <c r="B31" s="88" t="s">
        <v>23</v>
      </c>
      <c r="C31" s="88"/>
      <c r="D31" s="88"/>
      <c r="E31" s="89"/>
      <c r="F31" s="89"/>
      <c r="G31" s="89"/>
    </row>
    <row r="32" spans="2:7" s="87" customFormat="1" ht="12.75">
      <c r="B32" s="88" t="s">
        <v>24</v>
      </c>
      <c r="C32" s="88"/>
      <c r="D32" s="88"/>
      <c r="E32" s="89"/>
      <c r="F32" s="89"/>
      <c r="G32" s="89"/>
    </row>
    <row r="33" spans="2:7" s="87" customFormat="1" ht="12.75">
      <c r="B33" s="88"/>
      <c r="C33" s="88"/>
      <c r="D33" s="88"/>
      <c r="E33" s="89"/>
      <c r="F33" s="89"/>
      <c r="G33" s="89"/>
    </row>
    <row r="34" spans="2:10" s="87" customFormat="1" ht="12.75">
      <c r="B34" s="88" t="s">
        <v>80</v>
      </c>
      <c r="C34" s="89"/>
      <c r="D34" s="89"/>
      <c r="E34" s="90"/>
      <c r="F34" s="89"/>
      <c r="G34" s="89"/>
      <c r="J34" s="91"/>
    </row>
    <row r="35" spans="2:10" s="87" customFormat="1" ht="12.75">
      <c r="B35" s="88" t="s">
        <v>64</v>
      </c>
      <c r="C35" s="89"/>
      <c r="D35" s="92" t="s">
        <v>81</v>
      </c>
      <c r="E35" s="93"/>
      <c r="F35" s="94" t="s">
        <v>54</v>
      </c>
      <c r="G35" s="89"/>
      <c r="J35" s="95"/>
    </row>
    <row r="36" spans="2:7" ht="12.75">
      <c r="B36" s="96"/>
      <c r="C36" s="96"/>
      <c r="D36" s="96"/>
      <c r="E36" s="96"/>
      <c r="F36" s="96"/>
      <c r="G36" s="96"/>
    </row>
    <row r="37" spans="2:7" ht="12.75">
      <c r="B37" s="96"/>
      <c r="C37" s="96"/>
      <c r="D37" s="96"/>
      <c r="E37" s="96"/>
      <c r="F37" s="96"/>
      <c r="G37" s="96"/>
    </row>
  </sheetData>
  <sheetProtection/>
  <mergeCells count="5">
    <mergeCell ref="B2:F2"/>
    <mergeCell ref="B22:F22"/>
    <mergeCell ref="B23:F23"/>
    <mergeCell ref="B25:F25"/>
    <mergeCell ref="E30:F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Ganesh Sanganeria</cp:lastModifiedBy>
  <cp:lastPrinted>2021-07-22T08:02:13Z</cp:lastPrinted>
  <dcterms:created xsi:type="dcterms:W3CDTF">2011-05-18T09:21:54Z</dcterms:created>
  <dcterms:modified xsi:type="dcterms:W3CDTF">2021-07-24T07:38:50Z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