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192" windowHeight="8448" activeTab="0"/>
  </bookViews>
  <sheets>
    <sheet name="SEBI PL LA1" sheetId="1" r:id="rId1"/>
    <sheet name="SEBI PL LA2" sheetId="2" r:id="rId2"/>
    <sheet name="SEGMENT REPORT" sheetId="3" r:id="rId3"/>
    <sheet name="SEGMENT NOTES REVISED" sheetId="4" r:id="rId4"/>
  </sheets>
  <definedNames>
    <definedName name="_xlnm.Print_Area" localSheetId="0">'SEBI PL LA1'!$B$2:$L$52</definedName>
    <definedName name="_xlnm.Print_Area" localSheetId="1">'SEBI PL LA2'!$B$3:$G$44</definedName>
    <definedName name="_xlnm.Print_Area" localSheetId="3">'SEGMENT NOTES REVISED'!$B$6:$O$38</definedName>
    <definedName name="_xlnm.Print_Area" localSheetId="2">'SEGMENT REPORT'!$B$3:$K$81</definedName>
  </definedNames>
  <calcPr fullCalcOnLoad="1"/>
</workbook>
</file>

<file path=xl/sharedStrings.xml><?xml version="1.0" encoding="utf-8"?>
<sst xmlns="http://schemas.openxmlformats.org/spreadsheetml/2006/main" count="303" uniqueCount="176">
  <si>
    <t>ITC Limited</t>
  </si>
  <si>
    <t>Audited Financial Results for the Twelve Months ended 31st March, 2011</t>
  </si>
  <si>
    <t>STANDALONE</t>
  </si>
  <si>
    <t>CONSOLIDATED</t>
  </si>
  <si>
    <t>Quarter</t>
  </si>
  <si>
    <t>Twelve Months</t>
  </si>
  <si>
    <t>ended</t>
  </si>
  <si>
    <t>31.03.2011</t>
  </si>
  <si>
    <t>31.03.2010</t>
  </si>
  <si>
    <t>GROSS  INCOME</t>
  </si>
  <si>
    <t>NET SALES</t>
  </si>
  <si>
    <t>OTHER OPERATING INCOME</t>
  </si>
  <si>
    <t>NET INCOME (1+2)</t>
  </si>
  <si>
    <t>EXPENDITURE</t>
  </si>
  <si>
    <t>a)</t>
  </si>
  <si>
    <t>(Increase) / decrease in stock-in-trade and work in progress</t>
  </si>
  <si>
    <t>b)</t>
  </si>
  <si>
    <t>Consumption of raw materials</t>
  </si>
  <si>
    <t>c)</t>
  </si>
  <si>
    <t>Purchase of traded goods</t>
  </si>
  <si>
    <t>d)</t>
  </si>
  <si>
    <t>Employees cost</t>
  </si>
  <si>
    <t>e)</t>
  </si>
  <si>
    <t>Depreciation</t>
  </si>
  <si>
    <t>f)</t>
  </si>
  <si>
    <t>Other expenditure</t>
  </si>
  <si>
    <t>g)       Total</t>
  </si>
  <si>
    <t>PROFIT FROM OPERATIONS BEFORE OTHER INCOME AND INTEREST (3-4)</t>
  </si>
  <si>
    <t>OTHER INCOME</t>
  </si>
  <si>
    <t>PROFIT BEFORE INTEREST (5+6)</t>
  </si>
  <si>
    <t>INTEREST (Net)</t>
  </si>
  <si>
    <t>PROFIT AFTER INTEREST AND BEFORE TAX  (7-8)</t>
  </si>
  <si>
    <t xml:space="preserve">Less: </t>
  </si>
  <si>
    <t>TAX EXPENSE</t>
  </si>
  <si>
    <t>PROFIT AFTER TAX BEFORE SHARE OF PROFIT/(LOSS) OF ASSOCIATES AND MINORITY INTERESTS (9-10)</t>
  </si>
  <si>
    <t>SHARE OF PROFIT/(LOSS) OF ASSOCIATES</t>
  </si>
  <si>
    <t>N.A.</t>
  </si>
  <si>
    <t>PROFIT AFTER TAX BEFORE MINORITY INTERESTS (11+12)</t>
  </si>
  <si>
    <t>MINORITY INTERESTS</t>
  </si>
  <si>
    <t>NET PROFIT AFTER TAX  (13-14)</t>
  </si>
  <si>
    <t>PAID UP EQUITY SHARE CAPITAL</t>
  </si>
  <si>
    <t>RESERVES EXCLUDING REVALUATION RESERVES</t>
  </si>
  <si>
    <t>-</t>
  </si>
  <si>
    <t>PUBLIC SHAREHOLDING</t>
  </si>
  <si>
    <t>NUMBER OF SHARES</t>
  </si>
  <si>
    <t xml:space="preserve">PERCENTAGE OF SHAREHOLDING </t>
  </si>
  <si>
    <t>PROMOTERS AND PROMOTER GROUP SHAREHOLDING</t>
  </si>
  <si>
    <t>Nil</t>
  </si>
  <si>
    <t>Pledged / Encumbered</t>
  </si>
  <si>
    <t>Non - encumbered</t>
  </si>
  <si>
    <t>Notes :</t>
  </si>
  <si>
    <t>(i)</t>
  </si>
  <si>
    <t>The audited Financial Results and Segment Results were reviewed by the Audit Committee and approved at the meeting of the Board of Directors of the Company held on 20th May, 2011.</t>
  </si>
  <si>
    <t xml:space="preserve">        </t>
  </si>
  <si>
    <t>(ii)</t>
  </si>
  <si>
    <t>Figures for the previous periods are re-arranged, wherever necessary, to conform to the figures for the current period. The Company does not have any Exceptional or Extraordinary item to report for the above periods.</t>
  </si>
  <si>
    <t>(iii)</t>
  </si>
  <si>
    <t>Gross Income comprises Gross sales / Income from operations, Other Operating Income and Other Income.</t>
  </si>
  <si>
    <t>(iv)</t>
  </si>
  <si>
    <t>(v)</t>
  </si>
  <si>
    <t>The launch and rollout costs of the Company's brands 'Fiama Di Wills', 'Vivel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</si>
  <si>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(vi)</t>
  </si>
  <si>
    <t>(vii)</t>
  </si>
  <si>
    <t>(viii)</t>
  </si>
  <si>
    <t>(ix)</t>
  </si>
  <si>
    <t>This statement is as per Clause 41 of the Listing Agreement.</t>
  </si>
  <si>
    <t xml:space="preserve">                                                                                                         </t>
  </si>
  <si>
    <t>ITC  LIMITED</t>
  </si>
  <si>
    <t>Segment-wise Revenue, Results and Capital Employed for the</t>
  </si>
  <si>
    <t>Twelve Months ended 31st March, 2011</t>
  </si>
  <si>
    <t>Segment Revenue</t>
  </si>
  <si>
    <t>FMCG</t>
  </si>
  <si>
    <t>- Cigarettes - Gross</t>
  </si>
  <si>
    <t xml:space="preserve">                 - Net</t>
  </si>
  <si>
    <t>- Others      - Gross</t>
  </si>
  <si>
    <t xml:space="preserve">                   - Net</t>
  </si>
  <si>
    <t>Total FMCG      - Gross</t>
  </si>
  <si>
    <t xml:space="preserve">                          - Net</t>
  </si>
  <si>
    <t xml:space="preserve"> Hotels                     - Gross</t>
  </si>
  <si>
    <t xml:space="preserve">                                - Net</t>
  </si>
  <si>
    <t>Agri Business           - Gross</t>
  </si>
  <si>
    <t xml:space="preserve">                                  - Net</t>
  </si>
  <si>
    <t>Paperboards, Paper &amp; Packaging - Gross</t>
  </si>
  <si>
    <t xml:space="preserve">                                                      - Net</t>
  </si>
  <si>
    <t>Others                       - Gross</t>
  </si>
  <si>
    <t xml:space="preserve">                                 - Net</t>
  </si>
  <si>
    <t>Total - Gross</t>
  </si>
  <si>
    <t xml:space="preserve">          - Net</t>
  </si>
  <si>
    <t>Less :  Inter-segment revenue - Gross</t>
  </si>
  <si>
    <t xml:space="preserve">                                       - Net</t>
  </si>
  <si>
    <t>Gross sales / Income from operations</t>
  </si>
  <si>
    <t>Net sales / Income from operations</t>
  </si>
  <si>
    <t>Segment Results</t>
  </si>
  <si>
    <t>- Cigarettes</t>
  </si>
  <si>
    <t xml:space="preserve"> - Others</t>
  </si>
  <si>
    <t>Total FMCG</t>
  </si>
  <si>
    <t xml:space="preserve"> Hotels</t>
  </si>
  <si>
    <t>Agri Business</t>
  </si>
  <si>
    <t>Paperboards, Paper &amp; Packaging</t>
  </si>
  <si>
    <t>Others</t>
  </si>
  <si>
    <t xml:space="preserve">                           Total </t>
  </si>
  <si>
    <t>Less :</t>
  </si>
  <si>
    <t>i)</t>
  </si>
  <si>
    <t>Interest (Net)</t>
  </si>
  <si>
    <t>ii)</t>
  </si>
  <si>
    <t>Other un-allocable income net of un-allocable expenditure</t>
  </si>
  <si>
    <t>Profit Before Tax</t>
  </si>
  <si>
    <t>Tax Expense</t>
  </si>
  <si>
    <t>Profit After Tax</t>
  </si>
  <si>
    <t>Capital Employed</t>
  </si>
  <si>
    <t>- Cigarettes *</t>
  </si>
  <si>
    <t>Total Segment Capital Employed</t>
  </si>
  <si>
    <t>Disclosure as required under other clauses of the Listing Agreement</t>
  </si>
  <si>
    <t>Ended 31.03.2011</t>
  </si>
  <si>
    <t>Ended 31.03.2010</t>
  </si>
  <si>
    <t>NET PROFIT</t>
  </si>
  <si>
    <t>PROFIT BROUGHT FORWARD</t>
  </si>
  <si>
    <t>AVAILABLE FOR APPROPRIATION</t>
  </si>
  <si>
    <t>APPROPRIATION OF PROFIT AND RESERVE</t>
  </si>
  <si>
    <t>Transfer to General Reserve</t>
  </si>
  <si>
    <t>Earlier Year's provision no longer required *</t>
  </si>
  <si>
    <t>Profit carried forward</t>
  </si>
  <si>
    <t>DIVIDEND INCLUDING DIVIDEND TAX</t>
  </si>
  <si>
    <t xml:space="preserve"> - Ordinary Dividend</t>
  </si>
  <si>
    <t xml:space="preserve">* Pertains to Dividend Distribution Tax </t>
  </si>
  <si>
    <t>The above was approved at the meeting of the Board of Directors of the Company held on 20th May 2011.</t>
  </si>
  <si>
    <r>
      <t xml:space="preserve">The Register of Members of the Company shall remain closed </t>
    </r>
    <r>
      <rPr>
        <sz val="10"/>
        <rFont val="Arial"/>
        <family val="2"/>
      </rPr>
      <t>from Tuesday, 14th June, 2011 to Tuesday, 21st June, 2011, both days inclusive.</t>
    </r>
  </si>
  <si>
    <t>The 100th Annual General Meeting of the Company has been convened for Friday, 29th July, 2011.</t>
  </si>
  <si>
    <t>(1)</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</si>
  <si>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</si>
  <si>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 xml:space="preserve">     </t>
  </si>
  <si>
    <t>(2)</t>
  </si>
  <si>
    <t>The business groups comprise the following :</t>
  </si>
  <si>
    <t xml:space="preserve">      </t>
  </si>
  <si>
    <t>:</t>
  </si>
  <si>
    <t>Cigarettes</t>
  </si>
  <si>
    <t>Cigarettes, Cigars &amp; Smoking Mixtures.</t>
  </si>
  <si>
    <t xml:space="preserve">  </t>
  </si>
  <si>
    <t>Branded Packaged Foods (Staples, Biscuits, Confectionery, Snack Foods, Noodles, Ready to Eat Foods), Garments, Educational and other Stationery products, Matches, Agarbattis and Personal Care products.</t>
  </si>
  <si>
    <t>Hotels</t>
  </si>
  <si>
    <t>Hoteliering.</t>
  </si>
  <si>
    <t>Paperboards, Paper including Specialty Paper &amp; Packaging including Flexibles.</t>
  </si>
  <si>
    <t>Agri commodities such as rice, soya, coffee and leaf tobacco.</t>
  </si>
  <si>
    <t>Others (In Consolidated Segment)</t>
  </si>
  <si>
    <t>(3)</t>
  </si>
  <si>
    <t>Segment results of 'FMCG : Others' are after considering significant business development, brand building and gestation costs of Branded Packaged Foods and Personal Care Products businesses.</t>
  </si>
  <si>
    <t>(4)</t>
  </si>
  <si>
    <t xml:space="preserve">The Company's Agri Business markets agri commodities in the export and domestic markets; supplies agri raw materials to the Branded Packaged Foods Business and sources leaf tobacco for the Cigarettes Business. The segment results for the quarter/twelve months are after absorbing costs relating to the strategic e-Choupal initiative. </t>
  </si>
  <si>
    <t>(5)</t>
  </si>
  <si>
    <t>Figures for the corresponding previous periods are re-arranged, wherever necessary, to conform to the figures of the current period.</t>
  </si>
  <si>
    <t xml:space="preserve">Registered Office : </t>
  </si>
  <si>
    <t>For and on behalf of the Board</t>
  </si>
  <si>
    <t xml:space="preserve">Virginia House, 37 J.L. Nehru Road, </t>
  </si>
  <si>
    <t>Kolkata 700 071, India</t>
  </si>
  <si>
    <t>Dated : 20th May, 2011</t>
  </si>
  <si>
    <t>Place : Kolkata, India</t>
  </si>
  <si>
    <t>Executive Director</t>
  </si>
  <si>
    <t xml:space="preserve">              Chairman</t>
  </si>
  <si>
    <t xml:space="preserve"> </t>
  </si>
  <si>
    <t>Information Technology services, Filter Rods, Investments etc.</t>
  </si>
  <si>
    <t>Pursuant to the issue and allotment of Bonus shares by the Company on 6th August, 2010, the earnings per share (Basic and Diluted) have been adjusted for all the above periods.</t>
  </si>
  <si>
    <t>During the quarter, no investor complaint was received by the Company. There were no complaints pending at the beginning of the quarter.</t>
  </si>
  <si>
    <t xml:space="preserve">                Chairman</t>
  </si>
  <si>
    <t xml:space="preserve">      Chairman</t>
  </si>
  <si>
    <t xml:space="preserve"> - Special Dividend</t>
  </si>
  <si>
    <t xml:space="preserve"># Centenary Dividend </t>
  </si>
  <si>
    <t>@ On the occasion of 100th Annual General Meeting</t>
  </si>
  <si>
    <t>(Rs. in Crores)</t>
  </si>
  <si>
    <t>EARNINGS PER SHARE (Rs.)</t>
  </si>
  <si>
    <t>Basic (Rs.)</t>
  </si>
  <si>
    <t>Diluted  (Rs.)</t>
  </si>
  <si>
    <t>Gross Income reported in the Standalone Financial Results includes Rs. 2397.83 Crores and  Rs. 9436.81 Crores for the quarter and twelve months ended 31st March, 2011 respectively, being Excise Duties and Taxes on Sales of Services. (Corresponding previous quarter and twelve months ended 31st March, 2010- Rs. 2104.93 Crores and Rs. 8106.41 Crores respectively).</t>
  </si>
  <si>
    <t>During the quarter, 3,21,97,000 Ordinary Shares of Re. 1/- each were issued and allotted under the Company’s Employee Stock Option Schemes. Consequently, the issued and paid-up Share Capital of the Company as on 31st March, 2011 stands increased to                      
 Rs. 7,73,81,44,280/-.</t>
  </si>
  <si>
    <t>(Ordinary shares of Re. 1/- each)</t>
  </si>
  <si>
    <t xml:space="preserve">The Board of Directors of the Company has recommended a special dividend of  Rs. 1.65  per Ordinary Share of  Re. 1/- each and a dividend of  Rs. 2.80  per Ordinary Share of  Re. 1/- each for the financial year ended 31st March, 2011 and the dividend, if declared, will be paid on 1st August, 2011 to those members entitled thereto. </t>
  </si>
  <si>
    <t>* Segment Liabilities of FMCG-Cigarettes is before considering Rs. 755.60 Crores (31.03.2010 - Rs. 628.64 Crores) in respect of disputed Taxes, the recovery of which has been stayed or where States' Special Leave Petitions are pending before the Supreme Court.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</si>
</sst>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
    <numFmt numFmtId="167" formatCode="#.#"/>
    <numFmt numFmtId="168" formatCode="0.00\ "/>
    <numFmt numFmtId="169" formatCode="0.00_);\(0.00\)\ #"/>
    <numFmt numFmtId="170" formatCode="0.00\ &quot;#&quot;"/>
    <numFmt numFmtId="171" formatCode="0.00\ &quot;@&quot;"/>
  </numFmts>
  <fonts count="37">
    <font>
      <sz val="10"/>
      <name val="Arial"/>
      <family val="0"/>
    </font>
    <font>
      <sz val="9"/>
      <name val="Arial"/>
      <family val="2"/>
    </font>
    <font>
      <sz val="9"/>
      <color indexed="8"/>
      <name val="Arial"/>
      <family val="2"/>
    </font>
    <font>
      <b/>
      <sz val="12"/>
      <name val="Arial"/>
      <family val="2"/>
    </font>
    <font>
      <b/>
      <sz val="12"/>
      <color indexed="8"/>
      <name val="Arial"/>
      <family val="2"/>
    </font>
    <font>
      <b/>
      <sz val="9"/>
      <color indexed="8"/>
      <name val="Arial"/>
      <family val="2"/>
    </font>
    <font>
      <b/>
      <sz val="10"/>
      <name val="Arial"/>
      <family val="2"/>
    </font>
    <font>
      <b/>
      <sz val="9"/>
      <name val="Arial"/>
      <family val="2"/>
    </font>
    <font>
      <i/>
      <sz val="10"/>
      <name val="Arial"/>
      <family val="2"/>
    </font>
    <font>
      <i/>
      <sz val="10"/>
      <color indexed="12"/>
      <name val="Arial"/>
      <family val="2"/>
    </font>
    <font>
      <sz val="10"/>
      <color indexed="12"/>
      <name val="Arial"/>
      <family val="2"/>
    </font>
    <font>
      <b/>
      <sz val="16"/>
      <name val="Arial"/>
      <family val="2"/>
    </font>
    <font>
      <b/>
      <sz val="11"/>
      <name val="Arial"/>
      <family val="2"/>
    </font>
    <font>
      <b/>
      <sz val="12"/>
      <color indexed="12"/>
      <name val="Arial"/>
      <family val="2"/>
    </font>
    <font>
      <sz val="12"/>
      <name val="Arial"/>
      <family val="2"/>
    </font>
    <font>
      <b/>
      <i/>
      <sz val="12"/>
      <color indexed="12"/>
      <name val="Arial"/>
      <family val="2"/>
    </font>
    <font>
      <sz val="10"/>
      <color indexed="10"/>
      <name val="Arial"/>
      <family val="2"/>
    </font>
    <font>
      <b/>
      <u val="single"/>
      <sz val="10"/>
      <name val="Arial"/>
      <family val="2"/>
    </font>
    <font>
      <i/>
      <sz val="12"/>
      <color indexed="12"/>
      <name val="Arial"/>
      <family val="2"/>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u val="single"/>
      <sz val="8.5"/>
      <color indexed="12"/>
      <name val="Arial"/>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4">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Border="1" applyAlignment="1">
      <alignment/>
    </xf>
    <xf numFmtId="165" fontId="1" fillId="0" borderId="0" xfId="0" applyNumberFormat="1" applyFont="1" applyAlignment="1">
      <alignment horizontal="center"/>
    </xf>
    <xf numFmtId="2" fontId="1" fillId="0" borderId="0" xfId="0" applyNumberFormat="1" applyFont="1" applyFill="1" applyAlignment="1">
      <alignment horizontal="center"/>
    </xf>
    <xf numFmtId="164" fontId="2" fillId="0" borderId="0" xfId="0" applyNumberFormat="1" applyFont="1" applyAlignment="1">
      <alignment/>
    </xf>
    <xf numFmtId="2" fontId="4" fillId="0" borderId="0" xfId="0" applyNumberFormat="1" applyFont="1" applyBorder="1" applyAlignment="1">
      <alignment horizontal="center" vertical="center"/>
    </xf>
    <xf numFmtId="2" fontId="5" fillId="0" borderId="0" xfId="0" applyNumberFormat="1" applyFont="1" applyBorder="1" applyAlignment="1">
      <alignment horizontal="center"/>
    </xf>
    <xf numFmtId="0" fontId="0" fillId="0" borderId="0" xfId="0" applyFont="1" applyBorder="1" applyAlignment="1">
      <alignment/>
    </xf>
    <xf numFmtId="0" fontId="0" fillId="0" borderId="0" xfId="0" applyFont="1" applyAlignment="1">
      <alignment/>
    </xf>
    <xf numFmtId="165" fontId="0" fillId="0" borderId="0" xfId="0" applyNumberFormat="1" applyFont="1" applyAlignment="1">
      <alignment horizontal="center"/>
    </xf>
    <xf numFmtId="2" fontId="0" fillId="0" borderId="0" xfId="0" applyNumberFormat="1" applyFont="1" applyFill="1" applyAlignment="1">
      <alignment horizontal="center"/>
    </xf>
    <xf numFmtId="164" fontId="0" fillId="0" borderId="0" xfId="0" applyNumberFormat="1" applyFont="1" applyAlignment="1">
      <alignment horizontal="center"/>
    </xf>
    <xf numFmtId="164" fontId="6" fillId="0" borderId="0" xfId="0" applyNumberFormat="1" applyFont="1" applyFill="1" applyAlignment="1">
      <alignment horizontal="center"/>
    </xf>
    <xf numFmtId="0" fontId="0" fillId="0" borderId="10" xfId="0" applyFont="1" applyBorder="1" applyAlignment="1">
      <alignment/>
    </xf>
    <xf numFmtId="0" fontId="0" fillId="0" borderId="11" xfId="0" applyFont="1" applyBorder="1" applyAlignment="1">
      <alignment/>
    </xf>
    <xf numFmtId="165" fontId="0" fillId="0" borderId="12" xfId="0" applyNumberFormat="1"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165" fontId="0" fillId="0" borderId="13" xfId="0" applyNumberFormat="1" applyFont="1" applyBorder="1" applyAlignment="1">
      <alignment horizontal="center"/>
    </xf>
    <xf numFmtId="2" fontId="6" fillId="0" borderId="16" xfId="0" applyNumberFormat="1" applyFont="1" applyFill="1" applyBorder="1" applyAlignment="1">
      <alignment horizontal="center"/>
    </xf>
    <xf numFmtId="164" fontId="6" fillId="0" borderId="16" xfId="0" applyNumberFormat="1" applyFont="1" applyFill="1" applyBorder="1" applyAlignment="1">
      <alignment horizontal="center"/>
    </xf>
    <xf numFmtId="164" fontId="6" fillId="0" borderId="15" xfId="0" applyNumberFormat="1" applyFont="1" applyFill="1" applyBorder="1" applyAlignment="1">
      <alignment horizontal="center"/>
    </xf>
    <xf numFmtId="164" fontId="6" fillId="0" borderId="13" xfId="0" applyNumberFormat="1" applyFont="1" applyFill="1" applyBorder="1" applyAlignment="1">
      <alignment horizontal="center"/>
    </xf>
    <xf numFmtId="0" fontId="0" fillId="0" borderId="17" xfId="0" applyFont="1" applyBorder="1" applyAlignment="1">
      <alignment/>
    </xf>
    <xf numFmtId="0" fontId="0" fillId="0" borderId="18" xfId="0" applyFont="1" applyBorder="1" applyAlignment="1">
      <alignment/>
    </xf>
    <xf numFmtId="165" fontId="0" fillId="0" borderId="17" xfId="0" applyNumberFormat="1" applyFont="1" applyBorder="1" applyAlignment="1">
      <alignment horizontal="center"/>
    </xf>
    <xf numFmtId="2" fontId="6" fillId="0" borderId="19" xfId="0" applyNumberFormat="1" applyFont="1" applyFill="1" applyBorder="1" applyAlignment="1">
      <alignment horizontal="center"/>
    </xf>
    <xf numFmtId="164" fontId="6" fillId="0" borderId="19" xfId="0" applyNumberFormat="1" applyFont="1" applyBorder="1" applyAlignment="1">
      <alignment horizontal="center"/>
    </xf>
    <xf numFmtId="164" fontId="6" fillId="0" borderId="19" xfId="0" applyNumberFormat="1" applyFont="1" applyFill="1" applyBorder="1" applyAlignment="1">
      <alignment horizontal="center"/>
    </xf>
    <xf numFmtId="164" fontId="6" fillId="0" borderId="18" xfId="0" applyNumberFormat="1" applyFont="1" applyFill="1" applyBorder="1" applyAlignment="1">
      <alignment horizontal="center"/>
    </xf>
    <xf numFmtId="164" fontId="6" fillId="0" borderId="17" xfId="0" applyNumberFormat="1" applyFont="1" applyFill="1" applyBorder="1" applyAlignment="1">
      <alignment horizontal="center"/>
    </xf>
    <xf numFmtId="2" fontId="6" fillId="0" borderId="18" xfId="0" applyNumberFormat="1" applyFont="1" applyFill="1" applyBorder="1" applyAlignment="1">
      <alignment horizontal="center"/>
    </xf>
    <xf numFmtId="0" fontId="6" fillId="0" borderId="17" xfId="56" applyFont="1" applyBorder="1" applyAlignment="1">
      <alignment horizontal="center"/>
      <protection/>
    </xf>
    <xf numFmtId="0" fontId="6" fillId="0" borderId="19" xfId="56" applyFont="1" applyBorder="1" applyAlignment="1">
      <alignment horizontal="center"/>
      <protection/>
    </xf>
    <xf numFmtId="165" fontId="0" fillId="0" borderId="20" xfId="0" applyNumberFormat="1" applyFont="1" applyBorder="1" applyAlignment="1">
      <alignment horizontal="center"/>
    </xf>
    <xf numFmtId="2" fontId="6" fillId="0" borderId="21" xfId="0" applyNumberFormat="1" applyFont="1" applyFill="1" applyBorder="1" applyAlignment="1">
      <alignment/>
    </xf>
    <xf numFmtId="165" fontId="0" fillId="0" borderId="21" xfId="0" applyNumberFormat="1" applyFont="1" applyBorder="1" applyAlignment="1">
      <alignment horizontal="center"/>
    </xf>
    <xf numFmtId="165" fontId="0" fillId="0" borderId="10" xfId="0" applyNumberFormat="1" applyFont="1" applyFill="1" applyBorder="1" applyAlignment="1">
      <alignment horizontal="center"/>
    </xf>
    <xf numFmtId="165" fontId="0" fillId="0" borderId="12" xfId="0" applyNumberFormat="1" applyFont="1" applyFill="1" applyBorder="1" applyAlignment="1">
      <alignment horizontal="center"/>
    </xf>
    <xf numFmtId="165" fontId="8" fillId="0" borderId="22" xfId="0" applyNumberFormat="1" applyFont="1" applyFill="1" applyBorder="1" applyAlignment="1">
      <alignment horizontal="center"/>
    </xf>
    <xf numFmtId="165" fontId="8" fillId="0" borderId="21" xfId="0" applyNumberFormat="1" applyFont="1" applyFill="1" applyBorder="1" applyAlignment="1">
      <alignment horizontal="center"/>
    </xf>
    <xf numFmtId="164" fontId="0" fillId="0" borderId="12" xfId="56" applyNumberFormat="1" applyFont="1" applyBorder="1" applyAlignment="1">
      <alignment vertical="top"/>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165" fontId="0" fillId="0" borderId="16" xfId="0" applyNumberFormat="1" applyFont="1" applyBorder="1" applyAlignment="1">
      <alignment horizontal="center"/>
    </xf>
    <xf numFmtId="2" fontId="0" fillId="0" borderId="13" xfId="0" applyNumberFormat="1" applyFont="1" applyFill="1" applyBorder="1" applyAlignment="1">
      <alignment horizontal="center"/>
    </xf>
    <xf numFmtId="2" fontId="0" fillId="0" borderId="16" xfId="0" applyNumberFormat="1" applyFont="1" applyFill="1" applyBorder="1" applyAlignment="1">
      <alignment horizontal="center"/>
    </xf>
    <xf numFmtId="2" fontId="9" fillId="0" borderId="15" xfId="0" applyNumberFormat="1" applyFont="1" applyFill="1" applyBorder="1" applyAlignment="1">
      <alignment horizontal="center"/>
    </xf>
    <xf numFmtId="2" fontId="9" fillId="0" borderId="16" xfId="0" applyNumberFormat="1" applyFont="1" applyFill="1" applyBorder="1" applyAlignment="1">
      <alignment horizontal="center"/>
    </xf>
    <xf numFmtId="164" fontId="0" fillId="0" borderId="16" xfId="56" applyNumberFormat="1" applyFont="1" applyBorder="1" applyAlignment="1">
      <alignment vertical="top"/>
      <protection/>
    </xf>
    <xf numFmtId="0" fontId="0" fillId="0" borderId="20" xfId="0" applyFont="1" applyBorder="1" applyAlignment="1">
      <alignment vertical="center"/>
    </xf>
    <xf numFmtId="0" fontId="0" fillId="0" borderId="23" xfId="0" applyFont="1" applyBorder="1" applyAlignment="1">
      <alignment vertical="center"/>
    </xf>
    <xf numFmtId="164" fontId="0" fillId="0" borderId="20" xfId="0" applyNumberFormat="1" applyFont="1" applyFill="1" applyBorder="1" applyAlignment="1">
      <alignment horizontal="right"/>
    </xf>
    <xf numFmtId="164" fontId="0" fillId="0" borderId="21" xfId="0" applyNumberFormat="1" applyFont="1" applyFill="1" applyBorder="1" applyAlignment="1">
      <alignment horizontal="right"/>
    </xf>
    <xf numFmtId="164" fontId="0" fillId="0" borderId="21" xfId="56" applyNumberFormat="1" applyFont="1" applyBorder="1" applyAlignment="1">
      <alignment vertical="top"/>
      <protection/>
    </xf>
    <xf numFmtId="2" fontId="1" fillId="0" borderId="0" xfId="0" applyNumberFormat="1" applyFont="1" applyAlignment="1">
      <alignment/>
    </xf>
    <xf numFmtId="0" fontId="0" fillId="0" borderId="17" xfId="0" applyFont="1" applyBorder="1" applyAlignment="1">
      <alignment vertical="center"/>
    </xf>
    <xf numFmtId="0" fontId="0" fillId="0" borderId="0" xfId="0" applyFont="1" applyBorder="1" applyAlignment="1">
      <alignment vertical="center"/>
    </xf>
    <xf numFmtId="165" fontId="0" fillId="0" borderId="19" xfId="0" applyNumberFormat="1" applyFont="1" applyBorder="1" applyAlignment="1">
      <alignment horizontal="center"/>
    </xf>
    <xf numFmtId="2" fontId="0" fillId="0" borderId="17" xfId="0" applyNumberFormat="1" applyFont="1" applyFill="1" applyBorder="1" applyAlignment="1">
      <alignment horizontal="right"/>
    </xf>
    <xf numFmtId="164" fontId="0" fillId="0" borderId="19" xfId="0" applyNumberFormat="1" applyFont="1" applyFill="1" applyBorder="1" applyAlignment="1">
      <alignment horizontal="right"/>
    </xf>
    <xf numFmtId="164" fontId="0" fillId="0" borderId="18"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xf>
    <xf numFmtId="0" fontId="0" fillId="0" borderId="19" xfId="0" applyNumberFormat="1" applyFont="1" applyBorder="1" applyAlignment="1">
      <alignment vertical="center"/>
    </xf>
    <xf numFmtId="0" fontId="0" fillId="0" borderId="0" xfId="0" applyNumberFormat="1" applyFont="1" applyBorder="1" applyAlignment="1">
      <alignment vertical="center"/>
    </xf>
    <xf numFmtId="165" fontId="0" fillId="0" borderId="19" xfId="0" applyNumberFormat="1" applyFont="1" applyBorder="1" applyAlignment="1">
      <alignment horizontal="center" vertical="center"/>
    </xf>
    <xf numFmtId="164" fontId="0" fillId="24" borderId="17" xfId="0" applyNumberFormat="1" applyFont="1" applyFill="1" applyBorder="1" applyAlignment="1">
      <alignment horizontal="right"/>
    </xf>
    <xf numFmtId="164" fontId="0" fillId="0" borderId="19" xfId="56" applyNumberFormat="1" applyFont="1" applyBorder="1" applyAlignment="1">
      <alignment vertical="top"/>
      <protection/>
    </xf>
    <xf numFmtId="164" fontId="0" fillId="0" borderId="17" xfId="0" applyNumberFormat="1" applyFont="1" applyFill="1" applyBorder="1" applyAlignment="1">
      <alignment horizontal="right"/>
    </xf>
    <xf numFmtId="164" fontId="0" fillId="24" borderId="18" xfId="0" applyNumberFormat="1" applyFont="1" applyFill="1" applyBorder="1" applyAlignment="1">
      <alignment horizontal="right"/>
    </xf>
    <xf numFmtId="164" fontId="0" fillId="24" borderId="19" xfId="0" applyNumberFormat="1" applyFont="1" applyFill="1" applyBorder="1" applyAlignment="1">
      <alignment horizontal="right"/>
    </xf>
    <xf numFmtId="165" fontId="0" fillId="0" borderId="21" xfId="0" applyNumberFormat="1" applyFont="1" applyBorder="1" applyAlignment="1">
      <alignment horizontal="center"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1" xfId="0" applyFont="1" applyBorder="1" applyAlignment="1">
      <alignment vertical="center"/>
    </xf>
    <xf numFmtId="0" fontId="0" fillId="0" borderId="24" xfId="0" applyFont="1" applyBorder="1" applyAlignment="1">
      <alignment vertical="center"/>
    </xf>
    <xf numFmtId="165" fontId="0" fillId="0" borderId="12" xfId="0" applyNumberFormat="1" applyFont="1" applyBorder="1" applyAlignment="1">
      <alignment horizontal="center" vertical="center"/>
    </xf>
    <xf numFmtId="164" fontId="0" fillId="0" borderId="10" xfId="0" applyNumberFormat="1" applyFont="1" applyFill="1" applyBorder="1" applyAlignment="1">
      <alignment horizontal="right"/>
    </xf>
    <xf numFmtId="164" fontId="0" fillId="0" borderId="12" xfId="0" applyNumberFormat="1" applyFont="1" applyFill="1" applyBorder="1" applyAlignment="1">
      <alignment horizontal="right"/>
    </xf>
    <xf numFmtId="164" fontId="0" fillId="0" borderId="24" xfId="0" applyNumberFormat="1" applyFont="1" applyFill="1" applyBorder="1" applyAlignment="1">
      <alignment horizontal="right"/>
    </xf>
    <xf numFmtId="0" fontId="0" fillId="0" borderId="13" xfId="0" applyFont="1" applyBorder="1" applyAlignment="1">
      <alignment/>
    </xf>
    <xf numFmtId="0" fontId="1" fillId="0" borderId="14" xfId="0" applyFont="1" applyBorder="1" applyAlignment="1">
      <alignment/>
    </xf>
    <xf numFmtId="0" fontId="1" fillId="0" borderId="16" xfId="0" applyFont="1" applyBorder="1" applyAlignment="1">
      <alignment/>
    </xf>
    <xf numFmtId="164" fontId="0" fillId="0" borderId="16" xfId="0" applyNumberFormat="1" applyFont="1" applyFill="1" applyBorder="1" applyAlignment="1">
      <alignment horizontal="right"/>
    </xf>
    <xf numFmtId="164" fontId="0" fillId="0" borderId="16" xfId="56" applyNumberFormat="1" applyFont="1" applyFill="1" applyBorder="1" applyAlignment="1" applyProtection="1">
      <alignment vertical="top"/>
      <protection/>
    </xf>
    <xf numFmtId="0" fontId="0" fillId="0" borderId="17" xfId="0" applyNumberFormat="1" applyFont="1" applyFill="1" applyBorder="1" applyAlignment="1">
      <alignment vertical="top"/>
    </xf>
    <xf numFmtId="164" fontId="0" fillId="0" borderId="19" xfId="56" applyNumberFormat="1" applyFont="1" applyFill="1" applyBorder="1" applyAlignment="1" applyProtection="1">
      <alignment/>
      <protection/>
    </xf>
    <xf numFmtId="0" fontId="0" fillId="0" borderId="17" xfId="0" applyNumberFormat="1" applyFont="1" applyFill="1" applyBorder="1" applyAlignment="1">
      <alignment vertical="center"/>
    </xf>
    <xf numFmtId="164" fontId="0" fillId="0" borderId="17" xfId="0" applyNumberFormat="1" applyFont="1" applyFill="1" applyBorder="1" applyAlignment="1">
      <alignment horizontal="right" vertical="center"/>
    </xf>
    <xf numFmtId="164" fontId="0" fillId="0" borderId="19" xfId="0" applyNumberFormat="1" applyFont="1" applyFill="1" applyBorder="1" applyAlignment="1">
      <alignment horizontal="right" vertical="center"/>
    </xf>
    <xf numFmtId="164" fontId="0" fillId="24" borderId="18" xfId="0" applyNumberFormat="1" applyFont="1" applyFill="1" applyBorder="1" applyAlignment="1">
      <alignment horizontal="right" vertical="center"/>
    </xf>
    <xf numFmtId="164" fontId="0" fillId="24" borderId="19" xfId="0" applyNumberFormat="1" applyFont="1" applyFill="1" applyBorder="1" applyAlignment="1">
      <alignment horizontal="right" vertical="center"/>
    </xf>
    <xf numFmtId="0" fontId="0" fillId="0" borderId="17" xfId="0" applyNumberFormat="1" applyFont="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165" fontId="0" fillId="0" borderId="19" xfId="0" applyNumberFormat="1" applyFont="1" applyFill="1" applyBorder="1" applyAlignment="1">
      <alignment horizontal="center" vertical="center"/>
    </xf>
    <xf numFmtId="0" fontId="0" fillId="0" borderId="19"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11" xfId="0" applyFont="1" applyFill="1" applyBorder="1" applyAlignment="1">
      <alignment vertical="center"/>
    </xf>
    <xf numFmtId="165" fontId="0" fillId="0" borderId="12" xfId="0" applyNumberFormat="1" applyFont="1" applyFill="1" applyBorder="1" applyAlignment="1">
      <alignment horizontal="center" vertical="center"/>
    </xf>
    <xf numFmtId="43" fontId="0" fillId="0" borderId="17" xfId="42" applyFont="1" applyFill="1" applyBorder="1" applyAlignment="1">
      <alignment horizontal="right"/>
    </xf>
    <xf numFmtId="43" fontId="0" fillId="0" borderId="19" xfId="42" applyFont="1" applyFill="1" applyBorder="1" applyAlignment="1">
      <alignment horizontal="right"/>
    </xf>
    <xf numFmtId="43" fontId="0" fillId="0" borderId="18" xfId="42" applyFont="1" applyFill="1" applyBorder="1" applyAlignment="1">
      <alignment horizontal="right"/>
    </xf>
    <xf numFmtId="164" fontId="0" fillId="0" borderId="17" xfId="56" applyNumberFormat="1" applyFont="1" applyBorder="1" applyAlignment="1">
      <alignment vertical="top"/>
      <protection/>
    </xf>
    <xf numFmtId="0" fontId="0" fillId="0" borderId="18" xfId="0" applyFont="1" applyBorder="1" applyAlignment="1">
      <alignment vertical="center"/>
    </xf>
    <xf numFmtId="0" fontId="0" fillId="0" borderId="19" xfId="0" applyFont="1" applyBorder="1" applyAlignment="1">
      <alignment vertical="center"/>
    </xf>
    <xf numFmtId="43" fontId="0" fillId="0" borderId="17" xfId="42" applyFont="1" applyFill="1" applyBorder="1" applyAlignment="1" quotePrefix="1">
      <alignment horizontal="right"/>
    </xf>
    <xf numFmtId="43" fontId="0" fillId="0" borderId="19" xfId="42" applyFont="1" applyFill="1" applyBorder="1" applyAlignment="1" quotePrefix="1">
      <alignment horizontal="right"/>
    </xf>
    <xf numFmtId="164" fontId="0" fillId="0" borderId="18" xfId="0" applyNumberFormat="1" applyFont="1" applyFill="1" applyBorder="1" applyAlignment="1" quotePrefix="1">
      <alignment horizontal="right"/>
    </xf>
    <xf numFmtId="164" fontId="0" fillId="0" borderId="19" xfId="0" applyNumberFormat="1" applyFont="1" applyFill="1" applyBorder="1" applyAlignment="1" quotePrefix="1">
      <alignment horizontal="right"/>
    </xf>
    <xf numFmtId="2" fontId="0" fillId="0" borderId="19" xfId="0" applyNumberFormat="1" applyFont="1" applyBorder="1" applyAlignment="1">
      <alignment vertical="center"/>
    </xf>
    <xf numFmtId="2" fontId="0" fillId="0" borderId="0" xfId="0" applyNumberFormat="1" applyFont="1" applyBorder="1" applyAlignment="1">
      <alignment vertical="center"/>
    </xf>
    <xf numFmtId="2" fontId="0" fillId="0" borderId="18" xfId="0" applyNumberFormat="1" applyFont="1" applyBorder="1" applyAlignment="1">
      <alignment vertical="center"/>
    </xf>
    <xf numFmtId="2" fontId="0" fillId="0" borderId="17" xfId="0" applyNumberFormat="1" applyFont="1" applyBorder="1" applyAlignment="1" quotePrefix="1">
      <alignment horizontal="center" vertical="center"/>
    </xf>
    <xf numFmtId="2" fontId="0" fillId="0" borderId="20" xfId="0" applyNumberFormat="1" applyFont="1" applyBorder="1" applyAlignment="1" quotePrefix="1">
      <alignment horizontal="center" vertical="center"/>
    </xf>
    <xf numFmtId="2" fontId="0" fillId="0" borderId="23" xfId="0" applyNumberFormat="1" applyFont="1" applyBorder="1" applyAlignment="1">
      <alignment vertical="center"/>
    </xf>
    <xf numFmtId="2" fontId="0" fillId="0" borderId="22" xfId="0" applyNumberFormat="1" applyFont="1" applyBorder="1" applyAlignment="1">
      <alignment vertical="center"/>
    </xf>
    <xf numFmtId="164" fontId="0" fillId="24" borderId="21" xfId="0" applyNumberFormat="1" applyFont="1" applyFill="1" applyBorder="1" applyAlignment="1">
      <alignment horizontal="right"/>
    </xf>
    <xf numFmtId="164" fontId="0" fillId="24" borderId="20" xfId="0" applyNumberFormat="1" applyFont="1" applyFill="1" applyBorder="1" applyAlignment="1">
      <alignment horizontal="right"/>
    </xf>
    <xf numFmtId="164" fontId="0" fillId="0" borderId="21" xfId="56" applyNumberFormat="1" applyFont="1" applyFill="1" applyBorder="1" applyAlignment="1">
      <alignment vertical="top"/>
      <protection/>
    </xf>
    <xf numFmtId="165" fontId="0" fillId="0" borderId="17" xfId="0" applyNumberFormat="1" applyFont="1" applyBorder="1" applyAlignment="1">
      <alignment horizontal="center" vertical="center"/>
    </xf>
    <xf numFmtId="2" fontId="0" fillId="0" borderId="13" xfId="0" applyNumberFormat="1" applyFont="1" applyFill="1" applyBorder="1" applyAlignment="1">
      <alignment horizontal="right"/>
    </xf>
    <xf numFmtId="2" fontId="0" fillId="0" borderId="16" xfId="0" applyNumberFormat="1" applyFont="1" applyFill="1" applyBorder="1" applyAlignment="1">
      <alignment horizontal="right"/>
    </xf>
    <xf numFmtId="164" fontId="0" fillId="0" borderId="15" xfId="0" applyNumberFormat="1" applyFont="1" applyFill="1" applyBorder="1" applyAlignment="1">
      <alignment horizontal="right"/>
    </xf>
    <xf numFmtId="0" fontId="0" fillId="0" borderId="17" xfId="0" applyFont="1" applyFill="1" applyBorder="1" applyAlignment="1" quotePrefix="1">
      <alignment horizontal="center" vertical="center"/>
    </xf>
    <xf numFmtId="165" fontId="0" fillId="0" borderId="19" xfId="0" applyNumberFormat="1" applyFont="1" applyFill="1" applyBorder="1" applyAlignment="1">
      <alignment horizontal="right"/>
    </xf>
    <xf numFmtId="165" fontId="0" fillId="0" borderId="17" xfId="0" applyNumberFormat="1" applyFont="1" applyFill="1" applyBorder="1" applyAlignment="1">
      <alignment horizontal="right"/>
    </xf>
    <xf numFmtId="0" fontId="0" fillId="0" borderId="17" xfId="0" applyFont="1" applyBorder="1" applyAlignment="1" quotePrefix="1">
      <alignment horizontal="center" vertical="center"/>
    </xf>
    <xf numFmtId="0" fontId="0" fillId="0" borderId="22" xfId="0" applyFont="1" applyBorder="1" applyAlignment="1">
      <alignment vertical="center"/>
    </xf>
    <xf numFmtId="2" fontId="0" fillId="0" borderId="20" xfId="0" applyNumberFormat="1" applyFont="1" applyFill="1" applyBorder="1" applyAlignment="1">
      <alignment horizontal="center"/>
    </xf>
    <xf numFmtId="2" fontId="0" fillId="0" borderId="21"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1" xfId="0" applyNumberFormat="1" applyFont="1" applyFill="1" applyBorder="1" applyAlignment="1">
      <alignment horizontal="center"/>
    </xf>
    <xf numFmtId="164" fontId="0" fillId="0" borderId="17" xfId="0" applyNumberFormat="1" applyFont="1" applyFill="1" applyBorder="1" applyAlignment="1">
      <alignment horizontal="center"/>
    </xf>
    <xf numFmtId="164" fontId="0" fillId="0" borderId="19"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16" xfId="0" applyNumberFormat="1" applyFont="1" applyFill="1" applyBorder="1" applyAlignment="1">
      <alignment horizontal="center"/>
    </xf>
    <xf numFmtId="0" fontId="0" fillId="0" borderId="17" xfId="0" applyFont="1" applyFill="1" applyBorder="1" applyAlignment="1">
      <alignment horizontal="center" vertical="center"/>
    </xf>
    <xf numFmtId="165" fontId="0" fillId="0" borderId="17" xfId="0" applyNumberFormat="1" applyFont="1" applyFill="1" applyBorder="1" applyAlignment="1">
      <alignment horizontal="center"/>
    </xf>
    <xf numFmtId="165" fontId="0" fillId="0" borderId="19" xfId="0" applyNumberFormat="1" applyFont="1" applyFill="1" applyBorder="1" applyAlignment="1">
      <alignment horizontal="center"/>
    </xf>
    <xf numFmtId="165" fontId="0" fillId="0" borderId="18" xfId="0" applyNumberFormat="1" applyFont="1" applyFill="1" applyBorder="1" applyAlignment="1">
      <alignment horizontal="center"/>
    </xf>
    <xf numFmtId="0" fontId="0" fillId="0" borderId="20" xfId="0" applyFont="1" applyFill="1" applyBorder="1" applyAlignment="1">
      <alignment horizontal="center" vertical="center"/>
    </xf>
    <xf numFmtId="165" fontId="0" fillId="0" borderId="20" xfId="0" applyNumberFormat="1" applyFont="1" applyFill="1" applyBorder="1" applyAlignment="1">
      <alignment horizontal="center"/>
    </xf>
    <xf numFmtId="165" fontId="0" fillId="0" borderId="21" xfId="0" applyNumberFormat="1" applyFont="1" applyFill="1" applyBorder="1" applyAlignment="1">
      <alignment horizontal="center"/>
    </xf>
    <xf numFmtId="165" fontId="0" fillId="0" borderId="22" xfId="0" applyNumberFormat="1" applyFont="1" applyFill="1" applyBorder="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6" fillId="0" borderId="0" xfId="0" applyFont="1" applyAlignment="1">
      <alignment/>
    </xf>
    <xf numFmtId="0" fontId="6" fillId="0" borderId="0" xfId="0" applyFont="1" applyBorder="1" applyAlignment="1">
      <alignment/>
    </xf>
    <xf numFmtId="0" fontId="1" fillId="0" borderId="0" xfId="0" applyFont="1" applyAlignment="1">
      <alignment horizontal="center"/>
    </xf>
    <xf numFmtId="10" fontId="1" fillId="0" borderId="0" xfId="59" applyNumberFormat="1" applyFont="1" applyAlignment="1">
      <alignment horizontal="center"/>
    </xf>
    <xf numFmtId="0" fontId="0" fillId="0" borderId="0" xfId="56" applyFont="1" applyBorder="1" applyAlignment="1">
      <alignment horizontal="right" vertical="top"/>
      <protection/>
    </xf>
    <xf numFmtId="0" fontId="0" fillId="0" borderId="0" xfId="0" applyFont="1" applyAlignment="1">
      <alignment vertical="top"/>
    </xf>
    <xf numFmtId="0" fontId="0" fillId="0" borderId="0" xfId="0" applyFont="1" applyAlignment="1">
      <alignment horizontal="justify" vertical="top" wrapText="1"/>
    </xf>
    <xf numFmtId="0" fontId="1" fillId="0" borderId="0" xfId="0" applyFont="1" applyBorder="1" applyAlignment="1">
      <alignment/>
    </xf>
    <xf numFmtId="166" fontId="10" fillId="0" borderId="0" xfId="59" applyNumberFormat="1" applyFont="1" applyAlignment="1">
      <alignment horizontal="center"/>
    </xf>
    <xf numFmtId="2" fontId="3" fillId="0" borderId="13" xfId="0" applyNumberFormat="1" applyFont="1" applyFill="1" applyBorder="1" applyAlignment="1">
      <alignment horizontal="center"/>
    </xf>
    <xf numFmtId="2" fontId="3" fillId="0" borderId="16" xfId="0" applyNumberFormat="1" applyFont="1" applyFill="1" applyBorder="1" applyAlignment="1">
      <alignment horizontal="center"/>
    </xf>
    <xf numFmtId="164" fontId="3" fillId="0" borderId="15" xfId="0" applyNumberFormat="1" applyFont="1" applyFill="1" applyBorder="1" applyAlignment="1">
      <alignment horizontal="center"/>
    </xf>
    <xf numFmtId="2" fontId="3" fillId="0" borderId="17" xfId="0" applyNumberFormat="1" applyFont="1" applyFill="1" applyBorder="1" applyAlignment="1">
      <alignment horizontal="center"/>
    </xf>
    <xf numFmtId="164" fontId="3" fillId="0" borderId="19" xfId="0" applyNumberFormat="1" applyFont="1" applyBorder="1" applyAlignment="1">
      <alignment horizontal="center"/>
    </xf>
    <xf numFmtId="164" fontId="3" fillId="0" borderId="18" xfId="0" applyNumberFormat="1" applyFont="1" applyFill="1" applyBorder="1" applyAlignment="1">
      <alignment horizontal="center"/>
    </xf>
    <xf numFmtId="2" fontId="3" fillId="0" borderId="19" xfId="0" applyNumberFormat="1" applyFont="1" applyFill="1" applyBorder="1" applyAlignment="1">
      <alignment horizontal="center"/>
    </xf>
    <xf numFmtId="2" fontId="3" fillId="0" borderId="18" xfId="0" applyNumberFormat="1" applyFont="1" applyFill="1" applyBorder="1" applyAlignment="1">
      <alignment horizontal="center"/>
    </xf>
    <xf numFmtId="166" fontId="13" fillId="0" borderId="21" xfId="59" applyNumberFormat="1" applyFont="1" applyBorder="1" applyAlignment="1">
      <alignment horizontal="center"/>
    </xf>
    <xf numFmtId="166" fontId="13" fillId="0" borderId="20" xfId="59" applyNumberFormat="1" applyFont="1" applyBorder="1" applyAlignment="1">
      <alignment horizontal="center"/>
    </xf>
    <xf numFmtId="164" fontId="0" fillId="0" borderId="19" xfId="0" applyNumberFormat="1" applyFont="1" applyBorder="1" applyAlignment="1">
      <alignment horizontal="center"/>
    </xf>
    <xf numFmtId="167" fontId="3" fillId="0" borderId="17" xfId="0" applyNumberFormat="1" applyFont="1" applyBorder="1" applyAlignment="1">
      <alignment horizontal="left"/>
    </xf>
    <xf numFmtId="0" fontId="3" fillId="0" borderId="18" xfId="0" applyFont="1" applyBorder="1" applyAlignment="1">
      <alignment/>
    </xf>
    <xf numFmtId="166" fontId="0" fillId="0" borderId="18" xfId="59" applyNumberFormat="1" applyFont="1" applyBorder="1" applyAlignment="1">
      <alignment horizontal="center"/>
    </xf>
    <xf numFmtId="164" fontId="0" fillId="0" borderId="19" xfId="0" applyNumberFormat="1" applyFont="1" applyBorder="1" applyAlignment="1">
      <alignment horizontal="right"/>
    </xf>
    <xf numFmtId="166" fontId="9" fillId="0" borderId="19" xfId="59" applyNumberFormat="1" applyFont="1" applyBorder="1" applyAlignment="1">
      <alignment horizontal="right"/>
    </xf>
    <xf numFmtId="0" fontId="3" fillId="0" borderId="18" xfId="0" applyFont="1" applyBorder="1" applyAlignment="1">
      <alignment horizontal="left"/>
    </xf>
    <xf numFmtId="164" fontId="3" fillId="0" borderId="12" xfId="0" applyNumberFormat="1" applyFont="1" applyBorder="1" applyAlignment="1">
      <alignment horizontal="right"/>
    </xf>
    <xf numFmtId="164" fontId="3" fillId="0" borderId="12" xfId="0" applyNumberFormat="1" applyFont="1" applyFill="1" applyBorder="1" applyAlignment="1">
      <alignment horizontal="right"/>
    </xf>
    <xf numFmtId="0" fontId="3" fillId="0" borderId="0" xfId="0" applyFont="1" applyBorder="1" applyAlignment="1">
      <alignment horizontal="left"/>
    </xf>
    <xf numFmtId="166" fontId="9" fillId="0" borderId="18" xfId="59" applyNumberFormat="1" applyFont="1" applyBorder="1" applyAlignment="1">
      <alignment horizontal="right"/>
    </xf>
    <xf numFmtId="166" fontId="9" fillId="0" borderId="22" xfId="59" applyNumberFormat="1" applyFont="1" applyBorder="1" applyAlignment="1">
      <alignment horizontal="right"/>
    </xf>
    <xf numFmtId="0" fontId="3" fillId="0" borderId="0" xfId="0" applyFont="1" applyBorder="1" applyAlignment="1">
      <alignment/>
    </xf>
    <xf numFmtId="0" fontId="3" fillId="0" borderId="19" xfId="0" applyFont="1" applyBorder="1" applyAlignment="1">
      <alignment/>
    </xf>
    <xf numFmtId="164" fontId="3" fillId="0" borderId="21" xfId="0" applyNumberFormat="1" applyFont="1" applyBorder="1" applyAlignment="1">
      <alignment horizontal="right"/>
    </xf>
    <xf numFmtId="164" fontId="3" fillId="0" borderId="21" xfId="0" applyNumberFormat="1" applyFont="1" applyFill="1" applyBorder="1" applyAlignment="1">
      <alignment horizontal="right"/>
    </xf>
    <xf numFmtId="0" fontId="3" fillId="0" borderId="21" xfId="0" applyFont="1" applyBorder="1" applyAlignment="1">
      <alignment/>
    </xf>
    <xf numFmtId="0" fontId="14" fillId="0" borderId="23" xfId="0" applyFont="1" applyBorder="1" applyAlignment="1">
      <alignment/>
    </xf>
    <xf numFmtId="0" fontId="14" fillId="0" borderId="22" xfId="0" applyFont="1" applyBorder="1" applyAlignment="1">
      <alignment/>
    </xf>
    <xf numFmtId="164" fontId="3" fillId="0" borderId="19" xfId="0" applyNumberFormat="1" applyFont="1" applyBorder="1" applyAlignment="1">
      <alignment horizontal="right"/>
    </xf>
    <xf numFmtId="0" fontId="3" fillId="0" borderId="12" xfId="0" applyFont="1" applyBorder="1" applyAlignment="1">
      <alignment/>
    </xf>
    <xf numFmtId="0" fontId="3" fillId="0" borderId="17" xfId="0" applyFont="1" applyBorder="1" applyAlignment="1">
      <alignment/>
    </xf>
    <xf numFmtId="166" fontId="15" fillId="0" borderId="19" xfId="59" applyNumberFormat="1" applyFont="1" applyBorder="1" applyAlignment="1">
      <alignment horizontal="right"/>
    </xf>
    <xf numFmtId="0" fontId="14" fillId="0" borderId="17" xfId="0" applyFont="1" applyBorder="1" applyAlignment="1">
      <alignment/>
    </xf>
    <xf numFmtId="0" fontId="3" fillId="0" borderId="10" xfId="0" applyFont="1" applyBorder="1" applyAlignment="1">
      <alignmen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0" fillId="0" borderId="17" xfId="0" applyNumberFormat="1" applyFont="1" applyBorder="1" applyAlignment="1">
      <alignment horizontal="right"/>
    </xf>
    <xf numFmtId="164" fontId="3" fillId="0" borderId="17" xfId="0" applyNumberFormat="1" applyFont="1" applyBorder="1" applyAlignment="1">
      <alignment horizontal="right"/>
    </xf>
    <xf numFmtId="164" fontId="3" fillId="0" borderId="0" xfId="0" applyNumberFormat="1" applyFont="1" applyBorder="1" applyAlignment="1">
      <alignment horizontal="right"/>
    </xf>
    <xf numFmtId="0" fontId="3" fillId="0" borderId="13" xfId="0" applyFont="1" applyBorder="1" applyAlignment="1">
      <alignmen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166" fontId="10" fillId="0" borderId="14" xfId="59" applyNumberFormat="1" applyFont="1" applyBorder="1" applyAlignment="1">
      <alignment horizontal="center"/>
    </xf>
    <xf numFmtId="166" fontId="10" fillId="0" borderId="0" xfId="59" applyNumberFormat="1" applyFont="1" applyBorder="1" applyAlignment="1">
      <alignment horizontal="center"/>
    </xf>
    <xf numFmtId="0" fontId="6" fillId="0" borderId="23" xfId="56" applyFont="1" applyBorder="1" applyAlignment="1">
      <alignment horizontal="right"/>
      <protection/>
    </xf>
    <xf numFmtId="0" fontId="6" fillId="0" borderId="13" xfId="56" applyFont="1" applyBorder="1" applyAlignment="1">
      <alignment horizontal="right"/>
      <protection/>
    </xf>
    <xf numFmtId="0" fontId="6" fillId="0" borderId="16" xfId="56" applyFont="1" applyBorder="1" applyAlignment="1">
      <alignment horizontal="right"/>
      <protection/>
    </xf>
    <xf numFmtId="0" fontId="6" fillId="0" borderId="20" xfId="56" applyFont="1" applyBorder="1" applyAlignment="1">
      <alignment horizontal="right"/>
      <protection/>
    </xf>
    <xf numFmtId="0" fontId="6" fillId="0" borderId="21" xfId="56" applyFont="1" applyBorder="1" applyAlignment="1">
      <alignment horizontal="right"/>
      <protection/>
    </xf>
    <xf numFmtId="0" fontId="6" fillId="0" borderId="17" xfId="56" applyFont="1" applyBorder="1">
      <alignment/>
      <protection/>
    </xf>
    <xf numFmtId="0" fontId="6" fillId="0" borderId="0" xfId="56" applyFont="1" applyBorder="1">
      <alignment/>
      <protection/>
    </xf>
    <xf numFmtId="164" fontId="6" fillId="0" borderId="19" xfId="56" applyNumberFormat="1" applyFont="1" applyBorder="1">
      <alignment/>
      <protection/>
    </xf>
    <xf numFmtId="164" fontId="6" fillId="0" borderId="18" xfId="56" applyNumberFormat="1" applyFont="1" applyBorder="1">
      <alignment/>
      <protection/>
    </xf>
    <xf numFmtId="164" fontId="6" fillId="0" borderId="19" xfId="56" applyNumberFormat="1" applyFont="1" applyFill="1" applyBorder="1" applyAlignment="1">
      <alignment horizontal="right"/>
      <protection/>
    </xf>
    <xf numFmtId="0" fontId="6" fillId="0" borderId="0" xfId="56" applyFont="1" applyBorder="1" applyAlignment="1">
      <alignment horizontal="left" vertical="top" wrapText="1"/>
      <protection/>
    </xf>
    <xf numFmtId="164" fontId="6" fillId="0" borderId="19" xfId="56" applyNumberFormat="1" applyFont="1" applyFill="1" applyBorder="1">
      <alignment/>
      <protection/>
    </xf>
    <xf numFmtId="164" fontId="6" fillId="0" borderId="18" xfId="56" applyNumberFormat="1" applyFont="1" applyFill="1" applyBorder="1">
      <alignment/>
      <protection/>
    </xf>
    <xf numFmtId="0" fontId="6" fillId="0" borderId="0" xfId="56" applyFont="1" applyBorder="1" applyAlignment="1" quotePrefix="1">
      <alignment horizontal="left" vertical="top" wrapText="1"/>
      <protection/>
    </xf>
    <xf numFmtId="164" fontId="6" fillId="0" borderId="0" xfId="56" applyNumberFormat="1" applyFont="1" applyFill="1" applyBorder="1">
      <alignment/>
      <protection/>
    </xf>
    <xf numFmtId="0" fontId="6" fillId="0" borderId="0" xfId="56" applyFont="1">
      <alignment/>
      <protection/>
    </xf>
    <xf numFmtId="0" fontId="16" fillId="0" borderId="0" xfId="56" applyFont="1" applyAlignment="1">
      <alignment horizontal="justify" vertical="top" wrapText="1"/>
      <protection/>
    </xf>
    <xf numFmtId="0" fontId="6" fillId="0" borderId="0" xfId="0" applyNumberFormat="1" applyFont="1" applyAlignment="1">
      <alignment/>
    </xf>
    <xf numFmtId="2" fontId="0" fillId="0" borderId="0" xfId="0" applyNumberFormat="1" applyFont="1" applyAlignment="1">
      <alignment/>
    </xf>
    <xf numFmtId="0" fontId="17"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alignment/>
    </xf>
    <xf numFmtId="0" fontId="0" fillId="0" borderId="0" xfId="0" applyNumberFormat="1" applyFont="1" applyAlignment="1" quotePrefix="1">
      <alignment/>
    </xf>
    <xf numFmtId="0" fontId="0" fillId="0" borderId="0" xfId="0" applyFont="1" applyAlignment="1">
      <alignment horizontal="center"/>
    </xf>
    <xf numFmtId="0" fontId="0" fillId="0" borderId="0" xfId="0" applyFont="1" applyAlignment="1" quotePrefix="1">
      <alignment/>
    </xf>
    <xf numFmtId="0" fontId="0" fillId="0" borderId="0" xfId="0" applyNumberFormat="1" applyFont="1" applyAlignment="1">
      <alignment vertical="top"/>
    </xf>
    <xf numFmtId="0" fontId="0" fillId="0" borderId="0" xfId="0" applyNumberFormat="1" applyFont="1" applyAlignment="1">
      <alignment horizontal="center" vertical="top"/>
    </xf>
    <xf numFmtId="2" fontId="0" fillId="0" borderId="0" xfId="0" applyNumberFormat="1" applyFont="1" applyAlignment="1">
      <alignment vertical="top"/>
    </xf>
    <xf numFmtId="0" fontId="0" fillId="0" borderId="0" xfId="0" applyFont="1" applyAlignment="1" quotePrefix="1">
      <alignment vertical="top"/>
    </xf>
    <xf numFmtId="0" fontId="0" fillId="0" borderId="0" xfId="0"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right"/>
    </xf>
    <xf numFmtId="164" fontId="0" fillId="0" borderId="0" xfId="0" applyNumberFormat="1" applyFont="1" applyAlignment="1">
      <alignment/>
    </xf>
    <xf numFmtId="0" fontId="0" fillId="0" borderId="0" xfId="0" applyFont="1" applyFill="1" applyAlignment="1">
      <alignment/>
    </xf>
    <xf numFmtId="165" fontId="0" fillId="0" borderId="18" xfId="0" applyNumberFormat="1" applyFont="1" applyFill="1" applyBorder="1" applyAlignment="1">
      <alignment horizontal="right"/>
    </xf>
    <xf numFmtId="0" fontId="14" fillId="0" borderId="0" xfId="0" applyFont="1" applyAlignment="1">
      <alignment/>
    </xf>
    <xf numFmtId="0" fontId="14" fillId="0" borderId="0" xfId="0" applyFont="1" applyBorder="1" applyAlignment="1">
      <alignment/>
    </xf>
    <xf numFmtId="0" fontId="14" fillId="0" borderId="0" xfId="0" applyFont="1" applyAlignment="1">
      <alignment horizontal="center"/>
    </xf>
    <xf numFmtId="0" fontId="14" fillId="0" borderId="0" xfId="0" applyFont="1" applyAlignment="1">
      <alignment horizontal="center" vertical="top"/>
    </xf>
    <xf numFmtId="0" fontId="14" fillId="0" borderId="0" xfId="0" applyNumberFormat="1" applyFont="1" applyAlignment="1">
      <alignment/>
    </xf>
    <xf numFmtId="0" fontId="14" fillId="0" borderId="0" xfId="0" applyFont="1" applyAlignment="1">
      <alignment/>
    </xf>
    <xf numFmtId="0" fontId="14" fillId="0" borderId="0" xfId="0" applyNumberFormat="1" applyFont="1" applyAlignment="1">
      <alignment horizontal="right"/>
    </xf>
    <xf numFmtId="0" fontId="14" fillId="0" borderId="0" xfId="0" applyNumberFormat="1" applyFont="1" applyAlignment="1">
      <alignment horizontal="left"/>
    </xf>
    <xf numFmtId="0" fontId="3" fillId="0" borderId="0" xfId="0" applyFont="1" applyAlignment="1">
      <alignment/>
    </xf>
    <xf numFmtId="165" fontId="14" fillId="0" borderId="0" xfId="0" applyNumberFormat="1" applyFont="1" applyAlignment="1">
      <alignment horizontal="center"/>
    </xf>
    <xf numFmtId="164" fontId="14" fillId="0" borderId="0" xfId="0" applyNumberFormat="1" applyFont="1" applyFill="1" applyAlignment="1">
      <alignment horizontal="center"/>
    </xf>
    <xf numFmtId="0" fontId="14" fillId="0" borderId="0" xfId="56" applyFont="1" applyBorder="1" applyAlignment="1">
      <alignment vertical="top"/>
      <protection/>
    </xf>
    <xf numFmtId="0" fontId="14" fillId="0" borderId="0" xfId="0" applyFont="1" applyAlignment="1">
      <alignment vertical="top"/>
    </xf>
    <xf numFmtId="0" fontId="14" fillId="0" borderId="0" xfId="0" applyFont="1" applyBorder="1" applyAlignment="1">
      <alignment horizontal="justify" vertical="top" wrapText="1"/>
    </xf>
    <xf numFmtId="0" fontId="14" fillId="0" borderId="0" xfId="0" applyFont="1" applyAlignment="1">
      <alignment horizontal="justify" vertical="top" wrapText="1"/>
    </xf>
    <xf numFmtId="165" fontId="14" fillId="0" borderId="0" xfId="0" applyNumberFormat="1" applyFont="1" applyAlignment="1">
      <alignment horizontal="justify" vertical="top" wrapText="1"/>
    </xf>
    <xf numFmtId="166" fontId="18" fillId="0" borderId="0" xfId="59" applyNumberFormat="1" applyFont="1" applyFill="1" applyAlignment="1">
      <alignment horizontal="center" vertical="top" wrapText="1"/>
    </xf>
    <xf numFmtId="0" fontId="14" fillId="0" borderId="0" xfId="0" applyFont="1" applyAlignment="1">
      <alignment horizontal="center" vertical="top" wrapText="1"/>
    </xf>
    <xf numFmtId="166" fontId="18" fillId="0" borderId="0" xfId="59" applyNumberFormat="1" applyFont="1" applyBorder="1" applyAlignment="1">
      <alignment horizontal="center" vertical="top" wrapText="1"/>
    </xf>
    <xf numFmtId="0" fontId="14" fillId="0" borderId="0" xfId="0" applyNumberFormat="1" applyFont="1" applyBorder="1" applyAlignment="1">
      <alignment horizontal="left" vertical="top" wrapText="1"/>
    </xf>
    <xf numFmtId="0" fontId="14" fillId="0" borderId="0" xfId="0" applyNumberFormat="1" applyFont="1" applyBorder="1" applyAlignment="1">
      <alignment horizontal="center" vertical="top" wrapText="1"/>
    </xf>
    <xf numFmtId="0" fontId="14" fillId="0" borderId="0" xfId="0" applyFont="1" applyAlignment="1">
      <alignment horizontal="justify" vertical="top"/>
    </xf>
    <xf numFmtId="170" fontId="6" fillId="0" borderId="21" xfId="56" applyNumberFormat="1" applyFont="1" applyFill="1" applyBorder="1" applyAlignment="1">
      <alignment horizontal="right"/>
      <protection/>
    </xf>
    <xf numFmtId="171" fontId="6" fillId="0" borderId="21" xfId="56" applyNumberFormat="1" applyFont="1" applyFill="1" applyBorder="1">
      <alignment/>
      <protection/>
    </xf>
    <xf numFmtId="2" fontId="6" fillId="0" borderId="10" xfId="0" applyNumberFormat="1" applyFont="1" applyFill="1" applyBorder="1" applyAlignment="1">
      <alignment horizontal="center"/>
    </xf>
    <xf numFmtId="0" fontId="6" fillId="0" borderId="0" xfId="0" applyFont="1" applyAlignment="1">
      <alignment horizontal="right"/>
    </xf>
    <xf numFmtId="0" fontId="0" fillId="0" borderId="21" xfId="0" applyFont="1" applyBorder="1" applyAlignment="1">
      <alignment/>
    </xf>
    <xf numFmtId="0" fontId="0" fillId="0" borderId="22" xfId="0" applyFont="1" applyBorder="1" applyAlignment="1">
      <alignment/>
    </xf>
    <xf numFmtId="0" fontId="0" fillId="0" borderId="20" xfId="56" applyFont="1" applyBorder="1" applyAlignment="1">
      <alignment vertical="top"/>
      <protection/>
    </xf>
    <xf numFmtId="0" fontId="0" fillId="0" borderId="21" xfId="56" applyFont="1" applyBorder="1" applyAlignment="1">
      <alignment vertical="top"/>
      <protection/>
    </xf>
    <xf numFmtId="164" fontId="0" fillId="0" borderId="10" xfId="56" applyNumberFormat="1" applyFont="1" applyBorder="1" applyAlignment="1">
      <alignment vertical="top"/>
      <protection/>
    </xf>
    <xf numFmtId="164" fontId="0" fillId="0" borderId="12" xfId="56" applyNumberFormat="1" applyFont="1" applyBorder="1" applyAlignment="1">
      <alignment vertical="top"/>
      <protection/>
    </xf>
    <xf numFmtId="164" fontId="0" fillId="0" borderId="16" xfId="56" applyNumberFormat="1" applyFont="1" applyBorder="1" applyAlignment="1">
      <alignment vertical="top"/>
      <protection/>
    </xf>
    <xf numFmtId="0" fontId="29" fillId="0" borderId="0" xfId="52" applyFont="1" applyAlignment="1" applyProtection="1">
      <alignment/>
      <protection/>
    </xf>
    <xf numFmtId="0" fontId="0" fillId="0" borderId="0" xfId="0" applyFont="1" applyAlignment="1">
      <alignment/>
    </xf>
    <xf numFmtId="165" fontId="0" fillId="0" borderId="0" xfId="0" applyNumberFormat="1" applyFont="1" applyAlignment="1">
      <alignment horizontal="center"/>
    </xf>
    <xf numFmtId="164" fontId="0" fillId="0" borderId="0" xfId="0" applyNumberFormat="1" applyFont="1" applyFill="1" applyAlignment="1">
      <alignment horizontal="center"/>
    </xf>
    <xf numFmtId="164" fontId="0" fillId="0" borderId="0" xfId="0" applyNumberFormat="1" applyFont="1" applyFill="1" applyBorder="1" applyAlignment="1">
      <alignment horizontal="center"/>
    </xf>
    <xf numFmtId="0" fontId="0" fillId="0" borderId="0" xfId="56" applyFont="1">
      <alignment/>
      <protection/>
    </xf>
    <xf numFmtId="0" fontId="0" fillId="0" borderId="23" xfId="56" applyFont="1" applyBorder="1">
      <alignment/>
      <protection/>
    </xf>
    <xf numFmtId="0" fontId="0" fillId="0" borderId="13" xfId="56" applyFont="1" applyBorder="1">
      <alignment/>
      <protection/>
    </xf>
    <xf numFmtId="0" fontId="0" fillId="0" borderId="14" xfId="56" applyFont="1" applyBorder="1">
      <alignment/>
      <protection/>
    </xf>
    <xf numFmtId="0" fontId="14" fillId="0" borderId="0" xfId="0" applyFont="1" applyAlignment="1">
      <alignment horizontal="left" vertical="top" wrapText="1"/>
    </xf>
    <xf numFmtId="2" fontId="4" fillId="0" borderId="0" xfId="0" applyNumberFormat="1" applyFont="1" applyBorder="1" applyAlignment="1">
      <alignment horizontal="center" vertical="center"/>
    </xf>
    <xf numFmtId="2" fontId="4" fillId="0" borderId="0" xfId="0" applyNumberFormat="1" applyFont="1" applyFill="1" applyBorder="1" applyAlignment="1">
      <alignment horizontal="center" vertical="center"/>
    </xf>
    <xf numFmtId="0" fontId="0" fillId="0" borderId="20" xfId="56" applyFont="1" applyBorder="1">
      <alignment/>
      <protection/>
    </xf>
    <xf numFmtId="0" fontId="0" fillId="0" borderId="16" xfId="56" applyFont="1" applyBorder="1">
      <alignment/>
      <protection/>
    </xf>
    <xf numFmtId="0" fontId="0" fillId="0" borderId="15" xfId="56" applyFont="1" applyBorder="1">
      <alignment/>
      <protection/>
    </xf>
    <xf numFmtId="0" fontId="0" fillId="0" borderId="17" xfId="56" applyFont="1" applyBorder="1">
      <alignment/>
      <protection/>
    </xf>
    <xf numFmtId="0" fontId="0" fillId="0" borderId="0" xfId="56" applyFont="1" applyBorder="1">
      <alignment/>
      <protection/>
    </xf>
    <xf numFmtId="164" fontId="0" fillId="0" borderId="19" xfId="56" applyNumberFormat="1" applyFont="1" applyBorder="1">
      <alignment/>
      <protection/>
    </xf>
    <xf numFmtId="164" fontId="0" fillId="0" borderId="18" xfId="56" applyNumberFormat="1" applyFont="1" applyBorder="1">
      <alignment/>
      <protection/>
    </xf>
    <xf numFmtId="164" fontId="0" fillId="0" borderId="19" xfId="56" applyNumberFormat="1" applyFont="1" applyFill="1" applyBorder="1">
      <alignment/>
      <protection/>
    </xf>
    <xf numFmtId="164" fontId="0" fillId="0" borderId="18" xfId="56" applyNumberFormat="1" applyFont="1" applyFill="1" applyBorder="1" applyAlignment="1">
      <alignment horizontal="right"/>
      <protection/>
    </xf>
    <xf numFmtId="164" fontId="0" fillId="0" borderId="19" xfId="56" applyNumberFormat="1" applyFont="1" applyFill="1" applyBorder="1" applyAlignment="1">
      <alignment horizontal="right"/>
      <protection/>
    </xf>
    <xf numFmtId="164" fontId="0" fillId="0" borderId="0" xfId="56" applyNumberFormat="1" applyFont="1">
      <alignment/>
      <protection/>
    </xf>
    <xf numFmtId="0" fontId="0" fillId="0" borderId="0" xfId="56" applyFont="1" applyAlignment="1">
      <alignment horizontal="center"/>
      <protection/>
    </xf>
    <xf numFmtId="0" fontId="0" fillId="0" borderId="0" xfId="56" applyFont="1" quotePrefix="1">
      <alignment/>
      <protection/>
    </xf>
    <xf numFmtId="0" fontId="0" fillId="0" borderId="0" xfId="56" applyFont="1" applyFill="1" applyBorder="1" applyAlignment="1">
      <alignment vertical="top"/>
      <protection/>
    </xf>
    <xf numFmtId="0" fontId="0" fillId="0" borderId="0" xfId="56" applyFont="1" applyAlignment="1">
      <alignment horizontal="justify" vertical="top" wrapText="1"/>
      <protection/>
    </xf>
    <xf numFmtId="0" fontId="0" fillId="0" borderId="0" xfId="56" applyFont="1" applyAlignment="1">
      <alignment vertical="top"/>
      <protection/>
    </xf>
    <xf numFmtId="0" fontId="0" fillId="0" borderId="0" xfId="56" applyFont="1">
      <alignment/>
      <protection/>
    </xf>
    <xf numFmtId="0" fontId="0" fillId="0" borderId="1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20" xfId="0" applyFont="1" applyBorder="1" applyAlignment="1">
      <alignment/>
    </xf>
    <xf numFmtId="0" fontId="0" fillId="0" borderId="23" xfId="0" applyFont="1" applyBorder="1" applyAlignment="1">
      <alignment/>
    </xf>
    <xf numFmtId="164" fontId="0" fillId="0" borderId="12" xfId="0" applyNumberFormat="1" applyFont="1" applyBorder="1" applyAlignment="1">
      <alignment horizontal="center"/>
    </xf>
    <xf numFmtId="166" fontId="0" fillId="0" borderId="24" xfId="59" applyNumberFormat="1" applyFont="1" applyBorder="1" applyAlignment="1">
      <alignment horizontal="center"/>
    </xf>
    <xf numFmtId="0" fontId="0" fillId="0" borderId="17" xfId="0" applyFont="1" applyBorder="1" applyAlignment="1">
      <alignment/>
    </xf>
    <xf numFmtId="0" fontId="0" fillId="0" borderId="0" xfId="0" applyFont="1" applyBorder="1" applyAlignment="1">
      <alignment/>
    </xf>
    <xf numFmtId="164" fontId="0" fillId="0" borderId="13" xfId="0" applyNumberFormat="1" applyFont="1" applyBorder="1" applyAlignment="1">
      <alignment horizontal="center"/>
    </xf>
    <xf numFmtId="164" fontId="0" fillId="0" borderId="16" xfId="0" applyNumberFormat="1" applyFont="1" applyBorder="1" applyAlignment="1">
      <alignment horizontal="center"/>
    </xf>
    <xf numFmtId="166" fontId="0" fillId="0" borderId="16" xfId="59" applyNumberFormat="1" applyFont="1" applyBorder="1" applyAlignment="1">
      <alignment horizontal="center"/>
    </xf>
    <xf numFmtId="0" fontId="14" fillId="0" borderId="0" xfId="0" applyFont="1" applyFill="1" applyBorder="1" applyAlignment="1">
      <alignment horizontal="left" vertical="top" wrapText="1"/>
    </xf>
    <xf numFmtId="164" fontId="0" fillId="0" borderId="19" xfId="0" applyNumberFormat="1" applyFont="1" applyBorder="1" applyAlignment="1">
      <alignment horizontal="center"/>
    </xf>
    <xf numFmtId="0" fontId="0" fillId="0" borderId="0" xfId="0" applyFont="1" applyBorder="1" applyAlignment="1" quotePrefix="1">
      <alignment/>
    </xf>
    <xf numFmtId="164" fontId="0" fillId="0" borderId="19" xfId="0" applyNumberFormat="1" applyFont="1" applyBorder="1" applyAlignment="1">
      <alignment horizontal="right"/>
    </xf>
    <xf numFmtId="0" fontId="0" fillId="0" borderId="18" xfId="0" applyFont="1" applyBorder="1" applyAlignment="1">
      <alignment/>
    </xf>
    <xf numFmtId="43" fontId="0" fillId="0" borderId="19" xfId="42" applyFont="1" applyBorder="1" applyAlignment="1">
      <alignment horizontal="right"/>
    </xf>
    <xf numFmtId="43" fontId="0" fillId="0" borderId="18" xfId="42" applyFont="1" applyBorder="1" applyAlignment="1">
      <alignment horizontal="right"/>
    </xf>
    <xf numFmtId="168" fontId="0" fillId="0" borderId="18" xfId="59" applyNumberFormat="1" applyFont="1" applyBorder="1" applyAlignment="1">
      <alignment horizontal="right"/>
    </xf>
    <xf numFmtId="168" fontId="0" fillId="0" borderId="19" xfId="0" applyNumberFormat="1" applyFont="1" applyBorder="1" applyAlignment="1">
      <alignment horizontal="right"/>
    </xf>
    <xf numFmtId="2" fontId="0" fillId="0" borderId="18" xfId="59" applyNumberFormat="1" applyFont="1" applyBorder="1" applyAlignment="1">
      <alignment horizontal="right"/>
    </xf>
    <xf numFmtId="2" fontId="0" fillId="0" borderId="19" xfId="0" applyNumberFormat="1" applyFont="1" applyBorder="1" applyAlignment="1">
      <alignment horizontal="right"/>
    </xf>
    <xf numFmtId="164" fontId="0" fillId="0" borderId="21" xfId="0" applyNumberFormat="1" applyFont="1" applyBorder="1" applyAlignment="1">
      <alignment horizontal="right"/>
    </xf>
    <xf numFmtId="2" fontId="0" fillId="0" borderId="22" xfId="59" applyNumberFormat="1" applyFont="1" applyBorder="1" applyAlignment="1">
      <alignment horizontal="right"/>
    </xf>
    <xf numFmtId="2" fontId="0" fillId="0" borderId="21" xfId="0" applyNumberFormat="1" applyFont="1" applyBorder="1" applyAlignment="1">
      <alignment horizontal="right"/>
    </xf>
    <xf numFmtId="164" fontId="0" fillId="0" borderId="16" xfId="0" applyNumberFormat="1" applyFont="1" applyBorder="1" applyAlignment="1">
      <alignment horizontal="right"/>
    </xf>
    <xf numFmtId="0" fontId="0" fillId="0" borderId="0" xfId="0" applyFont="1" applyBorder="1" applyAlignment="1" quotePrefix="1">
      <alignment/>
    </xf>
    <xf numFmtId="164" fontId="0" fillId="0" borderId="18" xfId="0" applyNumberFormat="1" applyFont="1" applyBorder="1" applyAlignment="1">
      <alignment horizontal="right"/>
    </xf>
    <xf numFmtId="0" fontId="0" fillId="0" borderId="0" xfId="0" applyFont="1" applyFill="1" applyBorder="1" applyAlignment="1">
      <alignment horizontal="center"/>
    </xf>
    <xf numFmtId="0" fontId="0" fillId="0" borderId="17" xfId="0" applyFont="1" applyBorder="1" applyAlignment="1">
      <alignment vertical="top"/>
    </xf>
    <xf numFmtId="0" fontId="0" fillId="0" borderId="0" xfId="0" applyFont="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Alignment="1">
      <alignment vertical="top"/>
    </xf>
    <xf numFmtId="0" fontId="0" fillId="0" borderId="24" xfId="0" applyFont="1" applyBorder="1" applyAlignment="1">
      <alignment/>
    </xf>
    <xf numFmtId="164" fontId="0" fillId="0" borderId="17" xfId="0" applyNumberFormat="1" applyFont="1" applyBorder="1" applyAlignment="1">
      <alignment horizontal="right"/>
    </xf>
    <xf numFmtId="164" fontId="0" fillId="0" borderId="0" xfId="0" applyNumberFormat="1" applyFont="1" applyBorder="1" applyAlignment="1">
      <alignment horizontal="right"/>
    </xf>
    <xf numFmtId="0" fontId="0" fillId="0" borderId="15" xfId="0" applyFont="1" applyBorder="1" applyAlignment="1">
      <alignment/>
    </xf>
    <xf numFmtId="0" fontId="0" fillId="0" borderId="0" xfId="0" applyFont="1" applyAlignment="1">
      <alignment horizontal="left"/>
    </xf>
    <xf numFmtId="0" fontId="3" fillId="0" borderId="0" xfId="0" applyFont="1" applyAlignment="1">
      <alignment horizontal="center"/>
    </xf>
    <xf numFmtId="0" fontId="14" fillId="0" borderId="0" xfId="0" applyFont="1" applyBorder="1" applyAlignment="1">
      <alignment horizontal="left" vertical="top" wrapText="1"/>
    </xf>
    <xf numFmtId="2" fontId="6" fillId="0" borderId="11" xfId="0" applyNumberFormat="1" applyFont="1" applyFill="1" applyBorder="1" applyAlignment="1">
      <alignment horizontal="center"/>
    </xf>
    <xf numFmtId="2" fontId="6" fillId="0" borderId="24" xfId="0" applyNumberFormat="1" applyFont="1" applyFill="1" applyBorder="1" applyAlignment="1">
      <alignment horizontal="center"/>
    </xf>
    <xf numFmtId="164" fontId="7" fillId="0" borderId="10" xfId="0" applyNumberFormat="1" applyFont="1" applyBorder="1" applyAlignment="1">
      <alignment horizontal="center"/>
    </xf>
    <xf numFmtId="164" fontId="7" fillId="0" borderId="24" xfId="0" applyNumberFormat="1" applyFont="1" applyBorder="1" applyAlignment="1">
      <alignment horizontal="center"/>
    </xf>
    <xf numFmtId="0" fontId="0" fillId="0" borderId="0"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14" fillId="0" borderId="0" xfId="0" applyFont="1" applyAlignment="1">
      <alignment horizontal="center" vertical="top"/>
    </xf>
    <xf numFmtId="0" fontId="14" fillId="0" borderId="0" xfId="0" applyFont="1" applyFill="1" applyAlignment="1">
      <alignment horizontal="left" vertical="top" wrapText="1"/>
    </xf>
    <xf numFmtId="0" fontId="14" fillId="24" borderId="0" xfId="0" applyNumberFormat="1" applyFont="1" applyFill="1" applyBorder="1" applyAlignment="1">
      <alignment horizontal="left" vertical="top" wrapText="1"/>
    </xf>
    <xf numFmtId="0" fontId="0" fillId="0" borderId="0" xfId="56" applyFont="1" applyAlignment="1">
      <alignment horizontal="justify" vertical="top" wrapText="1"/>
      <protection/>
    </xf>
    <xf numFmtId="0" fontId="0" fillId="0" borderId="0" xfId="56" applyFont="1" applyAlignment="1">
      <alignment horizontal="left" vertical="top" wrapText="1"/>
      <protection/>
    </xf>
    <xf numFmtId="0" fontId="0" fillId="0" borderId="0" xfId="0" applyFont="1" applyAlignment="1">
      <alignment horizontal="center" vertical="top"/>
    </xf>
    <xf numFmtId="0" fontId="6" fillId="0" borderId="0" xfId="56" applyFont="1" applyAlignment="1">
      <alignment horizontal="center"/>
      <protection/>
    </xf>
    <xf numFmtId="0" fontId="6" fillId="0" borderId="17" xfId="56" applyFont="1" applyBorder="1" applyAlignment="1">
      <alignment horizontal="left" vertical="top" wrapText="1"/>
      <protection/>
    </xf>
    <xf numFmtId="0" fontId="6" fillId="0" borderId="0" xfId="56" applyFont="1" applyBorder="1" applyAlignment="1">
      <alignment horizontal="left" vertical="top" wrapText="1"/>
      <protection/>
    </xf>
    <xf numFmtId="0" fontId="6" fillId="0" borderId="17" xfId="56" applyFont="1" applyBorder="1" applyAlignment="1" quotePrefix="1">
      <alignment horizontal="left" vertical="top" wrapText="1"/>
      <protection/>
    </xf>
    <xf numFmtId="0" fontId="6" fillId="0" borderId="20" xfId="56" applyFont="1" applyBorder="1" applyAlignment="1" quotePrefix="1">
      <alignment horizontal="left" vertical="top" wrapText="1"/>
      <protection/>
    </xf>
    <xf numFmtId="0" fontId="6" fillId="0" borderId="23" xfId="56" applyFont="1" applyBorder="1" applyAlignment="1">
      <alignment horizontal="left" vertical="top" wrapText="1"/>
      <protection/>
    </xf>
    <xf numFmtId="0" fontId="0" fillId="0" borderId="2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2" xfId="0" applyFont="1" applyFill="1" applyBorder="1" applyAlignment="1">
      <alignment horizontal="left" vertical="top" wrapText="1"/>
    </xf>
    <xf numFmtId="0" fontId="11" fillId="0" borderId="0" xfId="0" applyFont="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xf>
    <xf numFmtId="0" fontId="12" fillId="0" borderId="10" xfId="0" applyFont="1" applyBorder="1" applyAlignment="1">
      <alignment horizontal="center"/>
    </xf>
    <xf numFmtId="0" fontId="12" fillId="0" borderId="24" xfId="0" applyFont="1" applyBorder="1" applyAlignment="1">
      <alignment horizontal="center"/>
    </xf>
    <xf numFmtId="166" fontId="12" fillId="0" borderId="10" xfId="59" applyNumberFormat="1" applyFont="1" applyBorder="1" applyAlignment="1">
      <alignment horizontal="center"/>
    </xf>
    <xf numFmtId="166" fontId="12" fillId="0" borderId="11" xfId="59" applyNumberFormat="1" applyFont="1" applyBorder="1"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0" fontId="0" fillId="0" borderId="0" xfId="0" applyNumberFormat="1" applyFont="1" applyAlignment="1">
      <alignment horizontal="justify" vertical="top" wrapText="1"/>
    </xf>
    <xf numFmtId="0" fontId="0"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Publication 2007 LY"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80"/>
  <sheetViews>
    <sheetView tabSelected="1" zoomScale="90" zoomScaleNormal="90" zoomScalePageLayoutView="0" workbookViewId="0" topLeftCell="A1">
      <selection activeCell="B4" sqref="B4:L4"/>
    </sheetView>
  </sheetViews>
  <sheetFormatPr defaultColWidth="9.140625" defaultRowHeight="12.75"/>
  <cols>
    <col min="1" max="1" width="2.8515625" style="1" customWidth="1"/>
    <col min="2" max="2" width="6.57421875" style="1" customWidth="1"/>
    <col min="3" max="3" width="34.8515625" style="161" customWidth="1"/>
    <col min="4" max="4" width="6.28125" style="1" customWidth="1"/>
    <col min="5" max="5" width="4.421875" style="1" customWidth="1"/>
    <col min="6" max="6" width="5.7109375" style="1" customWidth="1"/>
    <col min="7" max="7" width="13.140625" style="156" customWidth="1"/>
    <col min="8" max="8" width="13.8515625" style="156" customWidth="1"/>
    <col min="9" max="9" width="14.57421875" style="156" customWidth="1"/>
    <col min="10" max="10" width="15.7109375" style="156" customWidth="1"/>
    <col min="11" max="11" width="15.00390625" style="1" customWidth="1"/>
    <col min="12" max="12" width="16.28125" style="1" customWidth="1"/>
    <col min="13" max="13" width="9.28125" style="1" bestFit="1" customWidth="1"/>
    <col min="14" max="16384" width="9.140625" style="1" customWidth="1"/>
  </cols>
  <sheetData>
    <row r="1" spans="2:12" ht="11.25">
      <c r="B1" s="2"/>
      <c r="C1" s="3"/>
      <c r="D1" s="2"/>
      <c r="E1" s="2"/>
      <c r="F1" s="4"/>
      <c r="G1" s="5"/>
      <c r="H1" s="5"/>
      <c r="I1" s="5"/>
      <c r="J1" s="5"/>
      <c r="K1" s="6"/>
      <c r="L1" s="6"/>
    </row>
    <row r="2" spans="2:12" ht="15">
      <c r="B2" s="349" t="s">
        <v>0</v>
      </c>
      <c r="C2" s="349"/>
      <c r="D2" s="349"/>
      <c r="E2" s="349"/>
      <c r="F2" s="349"/>
      <c r="G2" s="349"/>
      <c r="H2" s="349"/>
      <c r="I2" s="349"/>
      <c r="J2" s="349"/>
      <c r="K2" s="349"/>
      <c r="L2" s="349"/>
    </row>
    <row r="3" spans="2:12" ht="14.25" customHeight="1">
      <c r="B3" s="2"/>
      <c r="C3" s="3"/>
      <c r="D3" s="2"/>
      <c r="E3" s="2"/>
      <c r="F3" s="4"/>
      <c r="G3" s="5"/>
      <c r="H3" s="5"/>
      <c r="I3" s="5"/>
      <c r="J3" s="5"/>
      <c r="L3" s="6"/>
    </row>
    <row r="4" spans="2:12" ht="16.5" customHeight="1">
      <c r="B4" s="289" t="s">
        <v>1</v>
      </c>
      <c r="C4" s="289"/>
      <c r="D4" s="289"/>
      <c r="E4" s="289"/>
      <c r="F4" s="289"/>
      <c r="G4" s="289"/>
      <c r="H4" s="289"/>
      <c r="I4" s="289"/>
      <c r="J4" s="289"/>
      <c r="K4" s="289"/>
      <c r="L4" s="289"/>
    </row>
    <row r="5" spans="2:12" ht="16.5" customHeight="1">
      <c r="B5" s="7"/>
      <c r="C5" s="290"/>
      <c r="D5" s="290"/>
      <c r="E5" s="290"/>
      <c r="F5" s="290"/>
      <c r="G5" s="290"/>
      <c r="H5" s="290"/>
      <c r="I5" s="290"/>
      <c r="J5" s="290"/>
      <c r="K5" s="8"/>
      <c r="L5" s="8"/>
    </row>
    <row r="6" spans="2:12" ht="12.75">
      <c r="B6" s="9"/>
      <c r="C6" s="9"/>
      <c r="D6" s="9"/>
      <c r="E6" s="10"/>
      <c r="F6" s="11"/>
      <c r="G6" s="12"/>
      <c r="H6" s="13"/>
      <c r="I6" s="13"/>
      <c r="J6" s="14"/>
      <c r="L6" s="271" t="s">
        <v>167</v>
      </c>
    </row>
    <row r="7" spans="2:12" ht="12.75">
      <c r="B7" s="15"/>
      <c r="C7" s="16"/>
      <c r="D7" s="16"/>
      <c r="E7" s="16"/>
      <c r="F7" s="17"/>
      <c r="G7" s="270" t="s">
        <v>2</v>
      </c>
      <c r="H7" s="351"/>
      <c r="I7" s="351"/>
      <c r="J7" s="352"/>
      <c r="K7" s="353" t="s">
        <v>3</v>
      </c>
      <c r="L7" s="354"/>
    </row>
    <row r="8" spans="2:12" ht="12.75" customHeight="1">
      <c r="B8" s="18"/>
      <c r="C8" s="19"/>
      <c r="D8" s="19"/>
      <c r="E8" s="20"/>
      <c r="F8" s="21"/>
      <c r="G8" s="22" t="s">
        <v>4</v>
      </c>
      <c r="H8" s="22" t="s">
        <v>4</v>
      </c>
      <c r="I8" s="23" t="s">
        <v>5</v>
      </c>
      <c r="J8" s="24" t="s">
        <v>5</v>
      </c>
      <c r="K8" s="25" t="s">
        <v>5</v>
      </c>
      <c r="L8" s="23" t="s">
        <v>5</v>
      </c>
    </row>
    <row r="9" spans="2:12" ht="12.75" customHeight="1">
      <c r="B9" s="26"/>
      <c r="C9" s="9"/>
      <c r="D9" s="9"/>
      <c r="E9" s="27"/>
      <c r="F9" s="28"/>
      <c r="G9" s="29" t="s">
        <v>6</v>
      </c>
      <c r="H9" s="30" t="s">
        <v>6</v>
      </c>
      <c r="I9" s="31" t="s">
        <v>6</v>
      </c>
      <c r="J9" s="32" t="s">
        <v>6</v>
      </c>
      <c r="K9" s="33" t="s">
        <v>6</v>
      </c>
      <c r="L9" s="31" t="s">
        <v>6</v>
      </c>
    </row>
    <row r="10" spans="2:12" ht="13.5" customHeight="1">
      <c r="B10" s="26"/>
      <c r="C10" s="9"/>
      <c r="D10" s="9"/>
      <c r="E10" s="27"/>
      <c r="F10" s="28"/>
      <c r="G10" s="29" t="s">
        <v>7</v>
      </c>
      <c r="H10" s="29" t="s">
        <v>8</v>
      </c>
      <c r="I10" s="29" t="s">
        <v>7</v>
      </c>
      <c r="J10" s="34" t="s">
        <v>8</v>
      </c>
      <c r="K10" s="35" t="s">
        <v>7</v>
      </c>
      <c r="L10" s="36" t="s">
        <v>8</v>
      </c>
    </row>
    <row r="11" spans="2:12" ht="13.5" customHeight="1">
      <c r="B11" s="26"/>
      <c r="C11" s="9"/>
      <c r="D11" s="9"/>
      <c r="E11" s="27"/>
      <c r="F11" s="37"/>
      <c r="G11" s="38"/>
      <c r="H11" s="272"/>
      <c r="I11" s="272"/>
      <c r="J11" s="273"/>
      <c r="K11" s="274"/>
      <c r="L11" s="275"/>
    </row>
    <row r="12" spans="2:12" ht="12.75">
      <c r="B12" s="26"/>
      <c r="C12" s="9"/>
      <c r="D12" s="9"/>
      <c r="E12" s="27"/>
      <c r="F12" s="39"/>
      <c r="G12" s="40"/>
      <c r="H12" s="41"/>
      <c r="I12" s="42"/>
      <c r="J12" s="43"/>
      <c r="K12" s="276"/>
      <c r="L12" s="277"/>
    </row>
    <row r="13" spans="2:12" ht="12.75">
      <c r="B13" s="45"/>
      <c r="C13" s="46"/>
      <c r="D13" s="46"/>
      <c r="E13" s="47"/>
      <c r="F13" s="48"/>
      <c r="G13" s="49"/>
      <c r="H13" s="50"/>
      <c r="I13" s="51"/>
      <c r="J13" s="52"/>
      <c r="K13" s="278"/>
      <c r="L13" s="278"/>
    </row>
    <row r="14" spans="2:14" ht="12.75">
      <c r="B14" s="54" t="s">
        <v>9</v>
      </c>
      <c r="C14" s="55"/>
      <c r="D14" s="55"/>
      <c r="E14" s="55"/>
      <c r="F14" s="39"/>
      <c r="G14" s="56">
        <v>8459.98</v>
      </c>
      <c r="H14" s="56">
        <v>7307.1</v>
      </c>
      <c r="I14" s="56">
        <v>31423.23</v>
      </c>
      <c r="J14" s="57">
        <v>26874.34</v>
      </c>
      <c r="K14" s="58">
        <v>32854.75</v>
      </c>
      <c r="L14" s="58">
        <v>28254.93</v>
      </c>
      <c r="M14" s="59"/>
      <c r="N14" s="279"/>
    </row>
    <row r="15" spans="2:13" ht="12.75">
      <c r="B15" s="60"/>
      <c r="C15" s="61"/>
      <c r="D15" s="61"/>
      <c r="E15" s="61"/>
      <c r="F15" s="62"/>
      <c r="G15" s="63"/>
      <c r="H15" s="64"/>
      <c r="I15" s="65"/>
      <c r="J15" s="64"/>
      <c r="K15" s="53"/>
      <c r="L15" s="53"/>
      <c r="M15" s="59"/>
    </row>
    <row r="16" spans="2:13" ht="12.75">
      <c r="B16" s="68" t="s">
        <v>10</v>
      </c>
      <c r="C16" s="69"/>
      <c r="D16" s="61"/>
      <c r="E16" s="61"/>
      <c r="F16" s="70">
        <v>-1</v>
      </c>
      <c r="G16" s="71">
        <v>5836.26</v>
      </c>
      <c r="H16" s="64">
        <v>5053.79</v>
      </c>
      <c r="I16" s="65">
        <f>21167.56+0.02</f>
        <v>21167.58</v>
      </c>
      <c r="J16" s="64">
        <v>18153.19</v>
      </c>
      <c r="K16" s="72">
        <v>22273.66</v>
      </c>
      <c r="L16" s="72">
        <v>19135.87</v>
      </c>
      <c r="M16" s="59"/>
    </row>
    <row r="17" spans="2:13" ht="12.75">
      <c r="B17" s="68" t="s">
        <v>11</v>
      </c>
      <c r="C17" s="69"/>
      <c r="D17" s="61"/>
      <c r="E17" s="61"/>
      <c r="F17" s="70">
        <v>-2</v>
      </c>
      <c r="G17" s="73">
        <v>123.73</v>
      </c>
      <c r="H17" s="64">
        <v>87.95</v>
      </c>
      <c r="I17" s="74">
        <v>300.67</v>
      </c>
      <c r="J17" s="75">
        <v>239.18</v>
      </c>
      <c r="K17" s="72">
        <v>311.88</v>
      </c>
      <c r="L17" s="72">
        <v>269.36</v>
      </c>
      <c r="M17" s="59"/>
    </row>
    <row r="18" spans="2:13" ht="12.75">
      <c r="B18" s="68" t="s">
        <v>12</v>
      </c>
      <c r="C18" s="69"/>
      <c r="D18" s="61"/>
      <c r="E18" s="61"/>
      <c r="F18" s="76">
        <v>-3</v>
      </c>
      <c r="G18" s="66">
        <f aca="true" t="shared" si="0" ref="G18:L18">+G16+G17</f>
        <v>5959.99</v>
      </c>
      <c r="H18" s="64">
        <f t="shared" si="0"/>
        <v>5141.74</v>
      </c>
      <c r="I18" s="65">
        <f t="shared" si="0"/>
        <v>21468.25</v>
      </c>
      <c r="J18" s="57">
        <f t="shared" si="0"/>
        <v>18392.37</v>
      </c>
      <c r="K18" s="66">
        <f t="shared" si="0"/>
        <v>22585.54</v>
      </c>
      <c r="L18" s="64">
        <f t="shared" si="0"/>
        <v>19405.23</v>
      </c>
      <c r="M18" s="59"/>
    </row>
    <row r="19" spans="2:13" ht="12.75">
      <c r="B19" s="77"/>
      <c r="C19" s="78"/>
      <c r="D19" s="79"/>
      <c r="E19" s="80"/>
      <c r="F19" s="81"/>
      <c r="G19" s="82"/>
      <c r="H19" s="83"/>
      <c r="I19" s="84"/>
      <c r="J19" s="83"/>
      <c r="K19" s="44"/>
      <c r="L19" s="44"/>
      <c r="M19" s="59"/>
    </row>
    <row r="20" spans="2:13" ht="12.75">
      <c r="B20" s="85" t="s">
        <v>13</v>
      </c>
      <c r="C20" s="86"/>
      <c r="D20" s="86"/>
      <c r="E20" s="86"/>
      <c r="F20" s="87"/>
      <c r="G20" s="71"/>
      <c r="H20" s="75"/>
      <c r="I20" s="65"/>
      <c r="J20" s="88"/>
      <c r="K20" s="89"/>
      <c r="L20" s="89"/>
      <c r="M20" s="59"/>
    </row>
    <row r="21" spans="2:13" ht="26.25" customHeight="1">
      <c r="B21" s="90" t="s">
        <v>14</v>
      </c>
      <c r="C21" s="355" t="s">
        <v>15</v>
      </c>
      <c r="D21" s="355"/>
      <c r="E21" s="356"/>
      <c r="F21" s="70"/>
      <c r="G21" s="71">
        <v>115.37</v>
      </c>
      <c r="H21" s="75">
        <v>202.87</v>
      </c>
      <c r="I21" s="65">
        <f>-254.29</f>
        <v>-254.29</v>
      </c>
      <c r="J21" s="64">
        <v>175.24</v>
      </c>
      <c r="K21" s="91">
        <v>-258.35</v>
      </c>
      <c r="L21" s="91">
        <v>194.61</v>
      </c>
      <c r="M21" s="59"/>
    </row>
    <row r="22" spans="2:13" ht="12.75">
      <c r="B22" s="92" t="s">
        <v>16</v>
      </c>
      <c r="C22" s="69" t="s">
        <v>17</v>
      </c>
      <c r="D22" s="61"/>
      <c r="E22" s="61"/>
      <c r="F22" s="70"/>
      <c r="G22" s="71">
        <v>1862.16</v>
      </c>
      <c r="H22" s="75">
        <v>1538.26</v>
      </c>
      <c r="I22" s="65">
        <v>7000.9901975</v>
      </c>
      <c r="J22" s="64">
        <v>5815.27</v>
      </c>
      <c r="K22" s="72">
        <v>7160.04</v>
      </c>
      <c r="L22" s="72">
        <v>5968.67</v>
      </c>
      <c r="M22" s="59"/>
    </row>
    <row r="23" spans="2:13" ht="12.75">
      <c r="B23" s="92" t="s">
        <v>18</v>
      </c>
      <c r="C23" s="69" t="s">
        <v>19</v>
      </c>
      <c r="D23" s="61"/>
      <c r="E23" s="61"/>
      <c r="F23" s="70"/>
      <c r="G23" s="73">
        <v>480.08</v>
      </c>
      <c r="H23" s="64">
        <v>417.05</v>
      </c>
      <c r="I23" s="65">
        <v>1379.804282426</v>
      </c>
      <c r="J23" s="64">
        <v>1016.75</v>
      </c>
      <c r="K23" s="72">
        <v>1216.68</v>
      </c>
      <c r="L23" s="72">
        <v>823.68</v>
      </c>
      <c r="M23" s="59"/>
    </row>
    <row r="24" spans="2:13" ht="12.75">
      <c r="B24" s="92" t="s">
        <v>20</v>
      </c>
      <c r="C24" s="69" t="s">
        <v>21</v>
      </c>
      <c r="D24" s="61"/>
      <c r="E24" s="61"/>
      <c r="F24" s="70"/>
      <c r="G24" s="73">
        <v>278.97</v>
      </c>
      <c r="H24" s="64">
        <v>255.84</v>
      </c>
      <c r="I24" s="65">
        <v>1159.412737095</v>
      </c>
      <c r="J24" s="64">
        <v>1002.77</v>
      </c>
      <c r="K24" s="72">
        <v>1726.11</v>
      </c>
      <c r="L24" s="72">
        <v>1466.03</v>
      </c>
      <c r="M24" s="59"/>
    </row>
    <row r="25" spans="2:13" ht="12.75">
      <c r="B25" s="92" t="s">
        <v>22</v>
      </c>
      <c r="C25" s="69" t="s">
        <v>23</v>
      </c>
      <c r="D25" s="61"/>
      <c r="E25" s="61"/>
      <c r="F25" s="70"/>
      <c r="G25" s="73">
        <v>164.22</v>
      </c>
      <c r="H25" s="64">
        <v>153.86</v>
      </c>
      <c r="I25" s="65">
        <v>655.987175774</v>
      </c>
      <c r="J25" s="64">
        <v>608.71</v>
      </c>
      <c r="K25" s="72">
        <v>699.09</v>
      </c>
      <c r="L25" s="72">
        <v>643.9</v>
      </c>
      <c r="M25" s="59"/>
    </row>
    <row r="26" spans="2:13" ht="12.75">
      <c r="B26" s="92" t="s">
        <v>24</v>
      </c>
      <c r="C26" s="69" t="s">
        <v>25</v>
      </c>
      <c r="D26" s="61"/>
      <c r="E26" s="61"/>
      <c r="F26" s="70"/>
      <c r="G26" s="71">
        <f>1307.93+2.64</f>
        <v>1310.5700000000002</v>
      </c>
      <c r="H26" s="75">
        <v>1099.6</v>
      </c>
      <c r="I26" s="74">
        <v>4728.23</v>
      </c>
      <c r="J26" s="75">
        <v>4069.13</v>
      </c>
      <c r="K26" s="72">
        <v>5021.51</v>
      </c>
      <c r="L26" s="72">
        <v>4358.54</v>
      </c>
      <c r="M26" s="59"/>
    </row>
    <row r="27" spans="2:13" ht="12.75">
      <c r="B27" s="68" t="s">
        <v>26</v>
      </c>
      <c r="C27" s="69"/>
      <c r="D27" s="61"/>
      <c r="E27" s="61"/>
      <c r="F27" s="70">
        <v>-4</v>
      </c>
      <c r="G27" s="73">
        <f aca="true" t="shared" si="1" ref="G27:L27">+SUM(G21:G26)</f>
        <v>4211.37</v>
      </c>
      <c r="H27" s="64">
        <f t="shared" si="1"/>
        <v>3667.4800000000005</v>
      </c>
      <c r="I27" s="74">
        <f t="shared" si="1"/>
        <v>14670.134392795</v>
      </c>
      <c r="J27" s="75">
        <f t="shared" si="1"/>
        <v>12687.870000000003</v>
      </c>
      <c r="K27" s="73">
        <f t="shared" si="1"/>
        <v>15565.08</v>
      </c>
      <c r="L27" s="64">
        <f t="shared" si="1"/>
        <v>13455.43</v>
      </c>
      <c r="M27" s="59"/>
    </row>
    <row r="28" spans="2:13" ht="25.5" customHeight="1">
      <c r="B28" s="357" t="s">
        <v>27</v>
      </c>
      <c r="C28" s="355"/>
      <c r="D28" s="355"/>
      <c r="E28" s="356"/>
      <c r="F28" s="70">
        <v>-5</v>
      </c>
      <c r="G28" s="93">
        <f aca="true" t="shared" si="2" ref="G28:L28">+G18-G27</f>
        <v>1748.62</v>
      </c>
      <c r="H28" s="94">
        <f t="shared" si="2"/>
        <v>1474.2599999999993</v>
      </c>
      <c r="I28" s="95">
        <f t="shared" si="2"/>
        <v>6798.115607205</v>
      </c>
      <c r="J28" s="96">
        <f t="shared" si="2"/>
        <v>5704.499999999996</v>
      </c>
      <c r="K28" s="93">
        <f t="shared" si="2"/>
        <v>7020.460000000001</v>
      </c>
      <c r="L28" s="94">
        <f t="shared" si="2"/>
        <v>5949.799999999999</v>
      </c>
      <c r="M28" s="59"/>
    </row>
    <row r="29" spans="2:13" ht="12.75">
      <c r="B29" s="97" t="s">
        <v>28</v>
      </c>
      <c r="C29" s="69"/>
      <c r="D29" s="61"/>
      <c r="E29" s="61"/>
      <c r="F29" s="70">
        <v>-6</v>
      </c>
      <c r="G29" s="73">
        <v>102.16</v>
      </c>
      <c r="H29" s="64">
        <v>60.43</v>
      </c>
      <c r="I29" s="74">
        <v>518.17</v>
      </c>
      <c r="J29" s="75">
        <v>375.56</v>
      </c>
      <c r="K29" s="72">
        <v>464.63</v>
      </c>
      <c r="L29" s="72">
        <v>360.89</v>
      </c>
      <c r="M29" s="59"/>
    </row>
    <row r="30" spans="2:13" ht="12.75">
      <c r="B30" s="92" t="s">
        <v>29</v>
      </c>
      <c r="C30" s="98"/>
      <c r="D30" s="99"/>
      <c r="E30" s="99"/>
      <c r="F30" s="100">
        <v>-7</v>
      </c>
      <c r="G30" s="73">
        <f aca="true" t="shared" si="3" ref="G30:L30">+G28+G29</f>
        <v>1850.78</v>
      </c>
      <c r="H30" s="64">
        <f t="shared" si="3"/>
        <v>1534.6899999999994</v>
      </c>
      <c r="I30" s="65">
        <f t="shared" si="3"/>
        <v>7316.285607205</v>
      </c>
      <c r="J30" s="64">
        <f t="shared" si="3"/>
        <v>6080.059999999997</v>
      </c>
      <c r="K30" s="73">
        <f t="shared" si="3"/>
        <v>7485.090000000001</v>
      </c>
      <c r="L30" s="64">
        <f t="shared" si="3"/>
        <v>6310.69</v>
      </c>
      <c r="M30" s="59"/>
    </row>
    <row r="31" spans="2:13" ht="12.75">
      <c r="B31" s="101" t="s">
        <v>30</v>
      </c>
      <c r="C31" s="98"/>
      <c r="D31" s="99"/>
      <c r="E31" s="99"/>
      <c r="F31" s="100">
        <v>-8</v>
      </c>
      <c r="G31" s="73">
        <v>14.01</v>
      </c>
      <c r="H31" s="64">
        <f>18.51+11.39</f>
        <v>29.900000000000002</v>
      </c>
      <c r="I31" s="65">
        <v>48.13</v>
      </c>
      <c r="J31" s="64">
        <f>53.36+11.39</f>
        <v>64.75</v>
      </c>
      <c r="K31" s="72">
        <v>50.22</v>
      </c>
      <c r="L31" s="72">
        <v>64.98</v>
      </c>
      <c r="M31" s="59"/>
    </row>
    <row r="32" spans="2:13" ht="12.75">
      <c r="B32" s="92" t="s">
        <v>31</v>
      </c>
      <c r="C32" s="98"/>
      <c r="D32" s="99"/>
      <c r="E32" s="99"/>
      <c r="F32" s="100">
        <v>-9</v>
      </c>
      <c r="G32" s="73">
        <f aca="true" t="shared" si="4" ref="G32:L32">+G30-G31</f>
        <v>1836.77</v>
      </c>
      <c r="H32" s="64">
        <f t="shared" si="4"/>
        <v>1504.7899999999993</v>
      </c>
      <c r="I32" s="65">
        <f t="shared" si="4"/>
        <v>7268.155607205</v>
      </c>
      <c r="J32" s="64">
        <f t="shared" si="4"/>
        <v>6015.309999999997</v>
      </c>
      <c r="K32" s="73">
        <f t="shared" si="4"/>
        <v>7434.870000000001</v>
      </c>
      <c r="L32" s="64">
        <f t="shared" si="4"/>
        <v>6245.71</v>
      </c>
      <c r="M32" s="59"/>
    </row>
    <row r="33" spans="2:13" ht="12.75">
      <c r="B33" s="102" t="s">
        <v>32</v>
      </c>
      <c r="C33" s="103"/>
      <c r="D33" s="104"/>
      <c r="E33" s="104"/>
      <c r="F33" s="105"/>
      <c r="G33" s="82"/>
      <c r="H33" s="83"/>
      <c r="I33" s="84"/>
      <c r="J33" s="83"/>
      <c r="K33" s="82"/>
      <c r="L33" s="83"/>
      <c r="M33" s="59"/>
    </row>
    <row r="34" spans="2:13" ht="12.75">
      <c r="B34" s="68" t="s">
        <v>33</v>
      </c>
      <c r="C34" s="69"/>
      <c r="D34" s="61"/>
      <c r="E34" s="61"/>
      <c r="F34" s="70">
        <v>-10</v>
      </c>
      <c r="G34" s="73">
        <v>555.29</v>
      </c>
      <c r="H34" s="64">
        <v>476.57</v>
      </c>
      <c r="I34" s="65">
        <v>2280.55</v>
      </c>
      <c r="J34" s="64">
        <v>1954.31</v>
      </c>
      <c r="K34" s="72">
        <v>2365.45</v>
      </c>
      <c r="L34" s="72">
        <v>2034.93</v>
      </c>
      <c r="M34" s="59"/>
    </row>
    <row r="35" spans="2:13" ht="26.25" customHeight="1">
      <c r="B35" s="357" t="s">
        <v>34</v>
      </c>
      <c r="C35" s="355"/>
      <c r="D35" s="355"/>
      <c r="E35" s="356"/>
      <c r="F35" s="62">
        <v>-11</v>
      </c>
      <c r="G35" s="73">
        <f aca="true" t="shared" si="5" ref="G35:L35">G32-G34</f>
        <v>1281.48</v>
      </c>
      <c r="H35" s="73">
        <f t="shared" si="5"/>
        <v>1028.2199999999993</v>
      </c>
      <c r="I35" s="73">
        <f t="shared" si="5"/>
        <v>4987.605607205</v>
      </c>
      <c r="J35" s="73">
        <f t="shared" si="5"/>
        <v>4060.999999999997</v>
      </c>
      <c r="K35" s="73">
        <f t="shared" si="5"/>
        <v>5069.420000000001</v>
      </c>
      <c r="L35" s="64">
        <f t="shared" si="5"/>
        <v>4210.78</v>
      </c>
      <c r="M35" s="59"/>
    </row>
    <row r="36" spans="2:13" ht="12.75">
      <c r="B36" s="97" t="s">
        <v>35</v>
      </c>
      <c r="C36" s="69"/>
      <c r="D36" s="61"/>
      <c r="E36" s="61"/>
      <c r="F36" s="70">
        <v>-12</v>
      </c>
      <c r="G36" s="106" t="s">
        <v>36</v>
      </c>
      <c r="H36" s="107" t="s">
        <v>36</v>
      </c>
      <c r="I36" s="108" t="s">
        <v>36</v>
      </c>
      <c r="J36" s="107" t="s">
        <v>36</v>
      </c>
      <c r="K36" s="109">
        <v>9.61</v>
      </c>
      <c r="L36" s="72">
        <v>6.24</v>
      </c>
      <c r="M36" s="59"/>
    </row>
    <row r="37" spans="2:13" ht="26.25" customHeight="1">
      <c r="B37" s="357" t="s">
        <v>37</v>
      </c>
      <c r="C37" s="355"/>
      <c r="D37" s="355"/>
      <c r="E37" s="356"/>
      <c r="F37" s="62">
        <v>-13</v>
      </c>
      <c r="G37" s="73">
        <f>G35</f>
        <v>1281.48</v>
      </c>
      <c r="H37" s="73">
        <f>H35</f>
        <v>1028.2199999999993</v>
      </c>
      <c r="I37" s="73">
        <f>I35</f>
        <v>4987.605607205</v>
      </c>
      <c r="J37" s="73">
        <f>J35</f>
        <v>4060.999999999997</v>
      </c>
      <c r="K37" s="73">
        <f>K35+K36</f>
        <v>5079.030000000001</v>
      </c>
      <c r="L37" s="64">
        <f>L35+L36</f>
        <v>4217.0199999999995</v>
      </c>
      <c r="M37" s="59"/>
    </row>
    <row r="38" spans="2:13" ht="12.75">
      <c r="B38" s="97" t="s">
        <v>38</v>
      </c>
      <c r="C38" s="69"/>
      <c r="D38" s="61"/>
      <c r="E38" s="61"/>
      <c r="F38" s="62">
        <v>-14</v>
      </c>
      <c r="G38" s="106" t="s">
        <v>36</v>
      </c>
      <c r="H38" s="107" t="s">
        <v>36</v>
      </c>
      <c r="I38" s="108" t="s">
        <v>36</v>
      </c>
      <c r="J38" s="107" t="s">
        <v>36</v>
      </c>
      <c r="K38" s="109">
        <v>61.1</v>
      </c>
      <c r="L38" s="72">
        <v>48.84</v>
      </c>
      <c r="M38" s="59"/>
    </row>
    <row r="39" spans="2:12" ht="12.75">
      <c r="B39" s="68" t="s">
        <v>39</v>
      </c>
      <c r="C39" s="69"/>
      <c r="D39" s="61"/>
      <c r="E39" s="61"/>
      <c r="F39" s="70">
        <v>-15</v>
      </c>
      <c r="G39" s="73">
        <f>+G32-G34</f>
        <v>1281.48</v>
      </c>
      <c r="H39" s="64">
        <f>+H32-H34</f>
        <v>1028.2199999999993</v>
      </c>
      <c r="I39" s="65">
        <f>+I32-I34</f>
        <v>4987.605607205</v>
      </c>
      <c r="J39" s="64">
        <f>+J32-J34</f>
        <v>4060.999999999997</v>
      </c>
      <c r="K39" s="73">
        <f>K37-K38</f>
        <v>5017.93</v>
      </c>
      <c r="L39" s="64">
        <f>L37-L38</f>
        <v>4168.179999999999</v>
      </c>
    </row>
    <row r="40" spans="2:12" ht="12.75">
      <c r="B40" s="68" t="s">
        <v>40</v>
      </c>
      <c r="C40" s="69"/>
      <c r="D40" s="61"/>
      <c r="E40" s="110"/>
      <c r="F40" s="70">
        <v>-16</v>
      </c>
      <c r="G40" s="73">
        <v>773.81</v>
      </c>
      <c r="H40" s="64">
        <v>381.82</v>
      </c>
      <c r="I40" s="65">
        <v>773.81</v>
      </c>
      <c r="J40" s="64">
        <v>381.82</v>
      </c>
      <c r="K40" s="72">
        <v>773.81</v>
      </c>
      <c r="L40" s="72">
        <v>381.82</v>
      </c>
    </row>
    <row r="41" spans="2:12" ht="12.75">
      <c r="B41" s="111" t="s">
        <v>173</v>
      </c>
      <c r="C41" s="61"/>
      <c r="D41" s="61"/>
      <c r="E41" s="110"/>
      <c r="F41" s="70"/>
      <c r="G41" s="106"/>
      <c r="H41" s="107"/>
      <c r="I41" s="108"/>
      <c r="J41" s="107"/>
      <c r="K41" s="72"/>
      <c r="L41" s="72"/>
    </row>
    <row r="42" spans="2:12" ht="12.75">
      <c r="B42" s="111" t="s">
        <v>41</v>
      </c>
      <c r="C42" s="61"/>
      <c r="D42" s="61"/>
      <c r="E42" s="110"/>
      <c r="F42" s="70">
        <v>-17</v>
      </c>
      <c r="G42" s="112">
        <v>0</v>
      </c>
      <c r="H42" s="113">
        <v>0</v>
      </c>
      <c r="I42" s="114">
        <v>15126.12</v>
      </c>
      <c r="J42" s="115">
        <v>13628.17</v>
      </c>
      <c r="K42" s="72">
        <v>15585.73</v>
      </c>
      <c r="L42" s="72">
        <v>14017.27</v>
      </c>
    </row>
    <row r="43" spans="2:12" ht="12.75">
      <c r="B43" s="116" t="s">
        <v>168</v>
      </c>
      <c r="C43" s="117"/>
      <c r="D43" s="117"/>
      <c r="E43" s="118"/>
      <c r="F43" s="70">
        <v>-18</v>
      </c>
      <c r="G43" s="73"/>
      <c r="H43" s="64"/>
      <c r="I43" s="65"/>
      <c r="J43" s="64"/>
      <c r="K43" s="72"/>
      <c r="L43" s="72"/>
    </row>
    <row r="44" spans="2:12" ht="12.75">
      <c r="B44" s="119" t="s">
        <v>42</v>
      </c>
      <c r="C44" s="117" t="s">
        <v>169</v>
      </c>
      <c r="D44" s="117"/>
      <c r="E44" s="118"/>
      <c r="F44" s="70"/>
      <c r="G44" s="75">
        <f>I44-4.83</f>
        <v>1.6600000000000001</v>
      </c>
      <c r="H44" s="71">
        <f>J44-3.99</f>
        <v>1.3499999999999996</v>
      </c>
      <c r="I44" s="64">
        <v>6.49</v>
      </c>
      <c r="J44" s="64">
        <v>5.34</v>
      </c>
      <c r="K44" s="72">
        <v>6.53</v>
      </c>
      <c r="L44" s="72">
        <v>5.48</v>
      </c>
    </row>
    <row r="45" spans="2:12" ht="12.75">
      <c r="B45" s="120" t="s">
        <v>42</v>
      </c>
      <c r="C45" s="121" t="s">
        <v>170</v>
      </c>
      <c r="D45" s="121"/>
      <c r="E45" s="122"/>
      <c r="F45" s="76"/>
      <c r="G45" s="123">
        <f>I45-4.76</f>
        <v>1.6500000000000004</v>
      </c>
      <c r="H45" s="124">
        <f>J45-3.97</f>
        <v>1.31</v>
      </c>
      <c r="I45" s="57">
        <v>6.41</v>
      </c>
      <c r="J45" s="57">
        <v>5.28</v>
      </c>
      <c r="K45" s="125">
        <v>6.45</v>
      </c>
      <c r="L45" s="125">
        <v>5.42</v>
      </c>
    </row>
    <row r="46" spans="2:12" ht="12.75">
      <c r="B46" s="111" t="s">
        <v>43</v>
      </c>
      <c r="C46" s="61"/>
      <c r="D46" s="61"/>
      <c r="E46" s="110"/>
      <c r="F46" s="126">
        <v>-19</v>
      </c>
      <c r="G46" s="127"/>
      <c r="H46" s="128"/>
      <c r="I46" s="129"/>
      <c r="J46" s="64"/>
      <c r="K46" s="129"/>
      <c r="L46" s="64"/>
    </row>
    <row r="47" spans="2:12" ht="12.75">
      <c r="B47" s="130" t="s">
        <v>42</v>
      </c>
      <c r="C47" s="61" t="s">
        <v>44</v>
      </c>
      <c r="D47" s="61"/>
      <c r="E47" s="110"/>
      <c r="F47" s="28"/>
      <c r="G47" s="131">
        <v>7712612856</v>
      </c>
      <c r="H47" s="132">
        <v>3803475806</v>
      </c>
      <c r="I47" s="131">
        <v>7712612856</v>
      </c>
      <c r="J47" s="131">
        <v>3803475806</v>
      </c>
      <c r="K47" s="245">
        <v>7712612856</v>
      </c>
      <c r="L47" s="131">
        <v>3803475806</v>
      </c>
    </row>
    <row r="48" spans="2:14" ht="12.75">
      <c r="B48" s="133" t="s">
        <v>42</v>
      </c>
      <c r="C48" s="61" t="s">
        <v>45</v>
      </c>
      <c r="D48" s="61"/>
      <c r="E48" s="110"/>
      <c r="F48" s="28"/>
      <c r="G48" s="64">
        <v>99.67</v>
      </c>
      <c r="H48" s="73">
        <v>99.61</v>
      </c>
      <c r="I48" s="64">
        <v>99.67</v>
      </c>
      <c r="J48" s="64">
        <v>99.61</v>
      </c>
      <c r="K48" s="65">
        <v>99.67</v>
      </c>
      <c r="L48" s="64">
        <v>99.61</v>
      </c>
      <c r="N48" s="1" t="s">
        <v>158</v>
      </c>
    </row>
    <row r="49" spans="2:12" ht="7.5" customHeight="1">
      <c r="B49" s="54"/>
      <c r="C49" s="55"/>
      <c r="D49" s="55"/>
      <c r="E49" s="134"/>
      <c r="F49" s="37"/>
      <c r="G49" s="135"/>
      <c r="H49" s="136"/>
      <c r="I49" s="137"/>
      <c r="J49" s="138"/>
      <c r="K49" s="137"/>
      <c r="L49" s="138"/>
    </row>
    <row r="50" spans="2:12" ht="18" customHeight="1">
      <c r="B50" s="111" t="s">
        <v>46</v>
      </c>
      <c r="C50" s="61"/>
      <c r="D50" s="61"/>
      <c r="E50" s="110"/>
      <c r="F50" s="126">
        <v>-20</v>
      </c>
      <c r="G50" s="139" t="s">
        <v>47</v>
      </c>
      <c r="H50" s="140" t="s">
        <v>47</v>
      </c>
      <c r="I50" s="141" t="s">
        <v>47</v>
      </c>
      <c r="J50" s="142" t="s">
        <v>47</v>
      </c>
      <c r="K50" s="141" t="s">
        <v>47</v>
      </c>
      <c r="L50" s="142" t="s">
        <v>47</v>
      </c>
    </row>
    <row r="51" spans="2:12" ht="17.25" customHeight="1">
      <c r="B51" s="143" t="s">
        <v>14</v>
      </c>
      <c r="C51" s="61" t="s">
        <v>48</v>
      </c>
      <c r="D51" s="61"/>
      <c r="E51" s="110"/>
      <c r="F51" s="28"/>
      <c r="G51" s="144" t="s">
        <v>36</v>
      </c>
      <c r="H51" s="145" t="s">
        <v>36</v>
      </c>
      <c r="I51" s="146" t="s">
        <v>36</v>
      </c>
      <c r="J51" s="145" t="s">
        <v>36</v>
      </c>
      <c r="K51" s="146" t="s">
        <v>36</v>
      </c>
      <c r="L51" s="145" t="s">
        <v>36</v>
      </c>
    </row>
    <row r="52" spans="2:12" ht="12.75">
      <c r="B52" s="147" t="s">
        <v>16</v>
      </c>
      <c r="C52" s="55" t="s">
        <v>49</v>
      </c>
      <c r="D52" s="55"/>
      <c r="E52" s="134"/>
      <c r="F52" s="37"/>
      <c r="G52" s="148" t="s">
        <v>36</v>
      </c>
      <c r="H52" s="149" t="s">
        <v>36</v>
      </c>
      <c r="I52" s="150" t="s">
        <v>36</v>
      </c>
      <c r="J52" s="149" t="s">
        <v>36</v>
      </c>
      <c r="K52" s="150" t="s">
        <v>36</v>
      </c>
      <c r="L52" s="149" t="s">
        <v>36</v>
      </c>
    </row>
    <row r="53" spans="2:12" ht="2.25" customHeight="1">
      <c r="B53" s="61"/>
      <c r="C53" s="61"/>
      <c r="D53" s="61"/>
      <c r="E53" s="61"/>
      <c r="F53" s="151"/>
      <c r="G53" s="152"/>
      <c r="H53" s="152"/>
      <c r="I53" s="153"/>
      <c r="J53" s="153"/>
      <c r="K53" s="153"/>
      <c r="L53" s="153"/>
    </row>
    <row r="54" spans="2:12" ht="12.75">
      <c r="B54" s="154"/>
      <c r="C54" s="155"/>
      <c r="D54" s="280"/>
      <c r="E54" s="280"/>
      <c r="F54" s="281"/>
      <c r="G54" s="282"/>
      <c r="H54" s="283"/>
      <c r="I54" s="157"/>
      <c r="J54" s="157"/>
      <c r="K54" s="158"/>
      <c r="L54" s="158"/>
    </row>
    <row r="55" spans="2:12" ht="15">
      <c r="B55" s="254" t="s">
        <v>50</v>
      </c>
      <c r="C55" s="185"/>
      <c r="D55" s="251"/>
      <c r="E55" s="251"/>
      <c r="F55" s="255"/>
      <c r="G55" s="256"/>
      <c r="H55" s="256"/>
      <c r="I55" s="248"/>
      <c r="J55" s="248"/>
      <c r="K55" s="257"/>
      <c r="L55" s="257"/>
    </row>
    <row r="56" spans="2:12" ht="39.75" customHeight="1">
      <c r="B56" s="258" t="s">
        <v>51</v>
      </c>
      <c r="C56" s="359" t="s">
        <v>52</v>
      </c>
      <c r="D56" s="359"/>
      <c r="E56" s="359"/>
      <c r="F56" s="359"/>
      <c r="G56" s="359"/>
      <c r="H56" s="359"/>
      <c r="I56" s="359"/>
      <c r="J56" s="359"/>
      <c r="K56" s="359"/>
      <c r="L56" s="359"/>
    </row>
    <row r="57" spans="2:12" ht="8.25" customHeight="1">
      <c r="B57" s="258"/>
      <c r="C57" s="259"/>
      <c r="D57" s="260" t="s">
        <v>53</v>
      </c>
      <c r="E57" s="260"/>
      <c r="F57" s="261"/>
      <c r="G57" s="262"/>
      <c r="H57" s="263"/>
      <c r="I57" s="263"/>
      <c r="J57" s="263"/>
      <c r="K57" s="246"/>
      <c r="L57" s="246"/>
    </row>
    <row r="58" spans="2:12" ht="40.5" customHeight="1">
      <c r="B58" s="258" t="s">
        <v>54</v>
      </c>
      <c r="C58" s="288" t="s">
        <v>55</v>
      </c>
      <c r="D58" s="288"/>
      <c r="E58" s="288"/>
      <c r="F58" s="288"/>
      <c r="G58" s="288"/>
      <c r="H58" s="288"/>
      <c r="I58" s="288"/>
      <c r="J58" s="288"/>
      <c r="K58" s="288"/>
      <c r="L58" s="288"/>
    </row>
    <row r="59" spans="2:12" ht="9.75" customHeight="1">
      <c r="B59" s="258"/>
      <c r="C59" s="259"/>
      <c r="D59" s="260"/>
      <c r="E59" s="260"/>
      <c r="F59" s="261"/>
      <c r="G59" s="262"/>
      <c r="H59" s="263"/>
      <c r="I59" s="263"/>
      <c r="J59" s="263"/>
      <c r="K59" s="246"/>
      <c r="L59" s="246"/>
    </row>
    <row r="60" spans="2:12" ht="20.25" customHeight="1">
      <c r="B60" s="258" t="s">
        <v>56</v>
      </c>
      <c r="C60" s="350" t="s">
        <v>57</v>
      </c>
      <c r="D60" s="350"/>
      <c r="E60" s="350"/>
      <c r="F60" s="350"/>
      <c r="G60" s="350"/>
      <c r="H60" s="350"/>
      <c r="I60" s="350"/>
      <c r="J60" s="350"/>
      <c r="K60" s="350"/>
      <c r="L60" s="350"/>
    </row>
    <row r="61" spans="2:12" ht="9.75" customHeight="1">
      <c r="B61" s="258"/>
      <c r="C61" s="259"/>
      <c r="D61" s="260"/>
      <c r="E61" s="260"/>
      <c r="F61" s="261"/>
      <c r="G61" s="262"/>
      <c r="H61" s="263"/>
      <c r="I61" s="263"/>
      <c r="J61" s="263"/>
      <c r="K61" s="246"/>
      <c r="L61" s="246"/>
    </row>
    <row r="62" spans="2:12" ht="55.5" customHeight="1">
      <c r="B62" s="258" t="s">
        <v>58</v>
      </c>
      <c r="C62" s="321" t="s">
        <v>171</v>
      </c>
      <c r="D62" s="321"/>
      <c r="E62" s="321"/>
      <c r="F62" s="321"/>
      <c r="G62" s="321"/>
      <c r="H62" s="321"/>
      <c r="I62" s="321"/>
      <c r="J62" s="321"/>
      <c r="K62" s="321"/>
      <c r="L62" s="321"/>
    </row>
    <row r="63" spans="2:12" ht="9.75" customHeight="1">
      <c r="B63" s="258"/>
      <c r="C63" s="259"/>
      <c r="D63" s="259"/>
      <c r="E63" s="259"/>
      <c r="F63" s="259"/>
      <c r="G63" s="264"/>
      <c r="H63" s="263"/>
      <c r="I63" s="263"/>
      <c r="J63" s="263"/>
      <c r="K63" s="246"/>
      <c r="L63" s="246"/>
    </row>
    <row r="64" spans="2:12" ht="57" customHeight="1">
      <c r="B64" s="258" t="s">
        <v>59</v>
      </c>
      <c r="C64" s="288" t="s">
        <v>60</v>
      </c>
      <c r="D64" s="288"/>
      <c r="E64" s="288"/>
      <c r="F64" s="288"/>
      <c r="G64" s="288"/>
      <c r="H64" s="288"/>
      <c r="I64" s="288"/>
      <c r="J64" s="288"/>
      <c r="K64" s="288"/>
      <c r="L64" s="288"/>
    </row>
    <row r="65" spans="2:12" ht="9.75" customHeight="1">
      <c r="B65" s="258"/>
      <c r="C65" s="259"/>
      <c r="D65" s="259"/>
      <c r="E65" s="259"/>
      <c r="F65" s="259"/>
      <c r="G65" s="264"/>
      <c r="H65" s="263"/>
      <c r="I65" s="263"/>
      <c r="J65" s="263"/>
      <c r="K65" s="246"/>
      <c r="L65" s="246"/>
    </row>
    <row r="66" spans="2:12" ht="39" customHeight="1">
      <c r="B66" s="258" t="s">
        <v>61</v>
      </c>
      <c r="C66" s="360" t="s">
        <v>160</v>
      </c>
      <c r="D66" s="360"/>
      <c r="E66" s="360"/>
      <c r="F66" s="360"/>
      <c r="G66" s="360"/>
      <c r="H66" s="360"/>
      <c r="I66" s="360"/>
      <c r="J66" s="360"/>
      <c r="K66" s="360"/>
      <c r="L66" s="360"/>
    </row>
    <row r="67" spans="2:12" ht="8.25" customHeight="1">
      <c r="B67" s="258"/>
      <c r="C67" s="265"/>
      <c r="D67" s="265"/>
      <c r="E67" s="265"/>
      <c r="F67" s="265"/>
      <c r="G67" s="266"/>
      <c r="H67" s="266"/>
      <c r="I67" s="266"/>
      <c r="J67" s="266"/>
      <c r="K67" s="246"/>
      <c r="L67" s="246"/>
    </row>
    <row r="68" spans="2:12" ht="14.25" customHeight="1">
      <c r="B68" s="258" t="s">
        <v>62</v>
      </c>
      <c r="C68" s="350" t="s">
        <v>172</v>
      </c>
      <c r="D68" s="350"/>
      <c r="E68" s="350"/>
      <c r="F68" s="350"/>
      <c r="G68" s="350"/>
      <c r="H68" s="350"/>
      <c r="I68" s="350"/>
      <c r="J68" s="350"/>
      <c r="K68" s="350"/>
      <c r="L68" s="350"/>
    </row>
    <row r="69" spans="2:12" ht="45" customHeight="1">
      <c r="B69" s="246"/>
      <c r="C69" s="350"/>
      <c r="D69" s="350"/>
      <c r="E69" s="350"/>
      <c r="F69" s="350"/>
      <c r="G69" s="350"/>
      <c r="H69" s="350"/>
      <c r="I69" s="350"/>
      <c r="J69" s="350"/>
      <c r="K69" s="350"/>
      <c r="L69" s="350"/>
    </row>
    <row r="70" spans="2:12" ht="9.75" customHeight="1">
      <c r="B70" s="258"/>
      <c r="C70" s="259"/>
      <c r="D70" s="259"/>
      <c r="E70" s="259"/>
      <c r="F70" s="259"/>
      <c r="G70" s="264"/>
      <c r="H70" s="263"/>
      <c r="I70" s="263"/>
      <c r="J70" s="263"/>
      <c r="K70" s="246"/>
      <c r="L70" s="246"/>
    </row>
    <row r="71" spans="2:12" ht="39.75" customHeight="1">
      <c r="B71" s="258" t="s">
        <v>63</v>
      </c>
      <c r="C71" s="288" t="s">
        <v>161</v>
      </c>
      <c r="D71" s="288"/>
      <c r="E71" s="288"/>
      <c r="F71" s="288"/>
      <c r="G71" s="288"/>
      <c r="H71" s="288"/>
      <c r="I71" s="288"/>
      <c r="J71" s="288"/>
      <c r="K71" s="288"/>
      <c r="L71" s="288"/>
    </row>
    <row r="72" spans="2:12" ht="4.5" customHeight="1">
      <c r="B72" s="258"/>
      <c r="C72" s="260"/>
      <c r="D72" s="260"/>
      <c r="E72" s="260"/>
      <c r="F72" s="260"/>
      <c r="G72" s="263"/>
      <c r="H72" s="263"/>
      <c r="I72" s="263"/>
      <c r="J72" s="263"/>
      <c r="K72" s="246"/>
      <c r="L72" s="246"/>
    </row>
    <row r="73" spans="2:12" ht="29.25" customHeight="1">
      <c r="B73" s="258" t="s">
        <v>64</v>
      </c>
      <c r="C73" s="288" t="s">
        <v>65</v>
      </c>
      <c r="D73" s="288"/>
      <c r="E73" s="288"/>
      <c r="F73" s="288"/>
      <c r="G73" s="288"/>
      <c r="H73" s="288"/>
      <c r="I73" s="288"/>
      <c r="J73" s="288"/>
      <c r="K73" s="288"/>
      <c r="L73" s="288"/>
    </row>
    <row r="74" spans="2:12" ht="15">
      <c r="B74" s="258"/>
      <c r="C74" s="267"/>
      <c r="D74" s="267"/>
      <c r="E74" s="267"/>
      <c r="F74" s="267"/>
      <c r="G74" s="249"/>
      <c r="H74" s="248"/>
      <c r="I74" s="248"/>
      <c r="J74" s="248"/>
      <c r="K74" s="246"/>
      <c r="L74" s="246"/>
    </row>
    <row r="75" spans="2:12" ht="15">
      <c r="B75" s="246"/>
      <c r="C75" s="246"/>
      <c r="D75" s="247"/>
      <c r="E75" s="246"/>
      <c r="F75" s="246"/>
      <c r="G75" s="246"/>
      <c r="I75" s="358" t="s">
        <v>151</v>
      </c>
      <c r="J75" s="358"/>
      <c r="K75" s="358"/>
      <c r="L75" s="358"/>
    </row>
    <row r="76" spans="2:12" ht="15">
      <c r="B76" s="246"/>
      <c r="C76" s="250" t="s">
        <v>150</v>
      </c>
      <c r="D76" s="251"/>
      <c r="E76" s="251"/>
      <c r="F76" s="251"/>
      <c r="G76" s="251"/>
      <c r="H76" s="251"/>
      <c r="I76" s="251"/>
      <c r="J76" s="248"/>
      <c r="K76" s="246"/>
      <c r="L76" s="246"/>
    </row>
    <row r="77" spans="2:12" ht="15">
      <c r="B77" s="246"/>
      <c r="C77" s="250" t="s">
        <v>152</v>
      </c>
      <c r="D77" s="250"/>
      <c r="E77" s="250"/>
      <c r="F77" s="251"/>
      <c r="G77" s="251"/>
      <c r="H77" s="251"/>
      <c r="I77" s="251"/>
      <c r="J77" s="248"/>
      <c r="K77" s="246"/>
      <c r="L77" s="246"/>
    </row>
    <row r="78" spans="2:12" ht="15">
      <c r="B78" s="246"/>
      <c r="C78" s="250" t="s">
        <v>153</v>
      </c>
      <c r="D78" s="250"/>
      <c r="E78" s="250"/>
      <c r="F78" s="251"/>
      <c r="G78" s="251"/>
      <c r="H78" s="251"/>
      <c r="I78" s="251"/>
      <c r="J78" s="248"/>
      <c r="K78" s="246"/>
      <c r="L78" s="246"/>
    </row>
    <row r="79" spans="2:12" ht="15">
      <c r="B79" s="246"/>
      <c r="C79" s="250" t="s">
        <v>154</v>
      </c>
      <c r="D79" s="251"/>
      <c r="E79" s="251"/>
      <c r="F79" s="251"/>
      <c r="G79" s="251"/>
      <c r="H79" s="248"/>
      <c r="I79" s="252"/>
      <c r="J79" s="248"/>
      <c r="K79" s="246"/>
      <c r="L79" s="246"/>
    </row>
    <row r="80" spans="2:12" ht="15">
      <c r="B80" s="246"/>
      <c r="C80" s="250" t="s">
        <v>155</v>
      </c>
      <c r="D80" s="251"/>
      <c r="E80" s="251"/>
      <c r="F80" s="251"/>
      <c r="G80" s="251"/>
      <c r="I80" s="251" t="s">
        <v>156</v>
      </c>
      <c r="K80" s="246"/>
      <c r="L80" s="253" t="s">
        <v>163</v>
      </c>
    </row>
  </sheetData>
  <sheetProtection/>
  <mergeCells count="19">
    <mergeCell ref="I75:L75"/>
    <mergeCell ref="B35:E35"/>
    <mergeCell ref="B37:E37"/>
    <mergeCell ref="C71:L71"/>
    <mergeCell ref="C56:L56"/>
    <mergeCell ref="C58:L58"/>
    <mergeCell ref="C66:L66"/>
    <mergeCell ref="C68:L69"/>
    <mergeCell ref="C73:L73"/>
    <mergeCell ref="B2:L2"/>
    <mergeCell ref="C60:L60"/>
    <mergeCell ref="C62:L62"/>
    <mergeCell ref="C64:L64"/>
    <mergeCell ref="B4:L4"/>
    <mergeCell ref="C5:J5"/>
    <mergeCell ref="G7:J7"/>
    <mergeCell ref="K7:L7"/>
    <mergeCell ref="C21:E21"/>
    <mergeCell ref="B28:E28"/>
  </mergeCells>
  <printOptions/>
  <pageMargins left="0.63" right="0.41" top="0.29" bottom="0.39" header="0.26" footer="0.33"/>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3:P50"/>
  <sheetViews>
    <sheetView zoomScalePageLayoutView="0" workbookViewId="0" topLeftCell="A1">
      <selection activeCell="F16" sqref="F16"/>
    </sheetView>
  </sheetViews>
  <sheetFormatPr defaultColWidth="9.140625" defaultRowHeight="12.75"/>
  <cols>
    <col min="1" max="1" width="9.140625" style="307" customWidth="1"/>
    <col min="2" max="2" width="4.57421875" style="307" customWidth="1"/>
    <col min="3" max="3" width="17.28125" style="307" customWidth="1"/>
    <col min="4" max="4" width="16.7109375" style="307" customWidth="1"/>
    <col min="5" max="5" width="15.7109375" style="307" customWidth="1"/>
    <col min="6" max="6" width="16.57421875" style="307" bestFit="1" customWidth="1"/>
    <col min="7" max="7" width="20.421875" style="307" bestFit="1" customWidth="1"/>
    <col min="8" max="8" width="4.140625" style="307" customWidth="1"/>
    <col min="9" max="16384" width="9.140625" style="307" customWidth="1"/>
  </cols>
  <sheetData>
    <row r="3" spans="2:7" s="284" customFormat="1" ht="12.75">
      <c r="B3" s="364" t="s">
        <v>112</v>
      </c>
      <c r="C3" s="364"/>
      <c r="D3" s="364"/>
      <c r="E3" s="364"/>
      <c r="F3" s="364"/>
      <c r="G3" s="364"/>
    </row>
    <row r="6" spans="2:7" s="284" customFormat="1" ht="12.75">
      <c r="B6" s="285"/>
      <c r="C6" s="285"/>
      <c r="D6" s="285"/>
      <c r="E6" s="285"/>
      <c r="F6" s="208"/>
      <c r="G6" s="271" t="s">
        <v>167</v>
      </c>
    </row>
    <row r="7" spans="2:7" s="284" customFormat="1" ht="12.75">
      <c r="B7" s="286"/>
      <c r="C7" s="287"/>
      <c r="D7" s="287"/>
      <c r="E7" s="287"/>
      <c r="F7" s="209" t="s">
        <v>5</v>
      </c>
      <c r="G7" s="210" t="s">
        <v>5</v>
      </c>
    </row>
    <row r="8" spans="2:7" s="284" customFormat="1" ht="12.75">
      <c r="B8" s="291"/>
      <c r="C8" s="285"/>
      <c r="D8" s="285"/>
      <c r="E8" s="285"/>
      <c r="F8" s="211" t="s">
        <v>113</v>
      </c>
      <c r="G8" s="212" t="s">
        <v>114</v>
      </c>
    </row>
    <row r="9" spans="2:7" s="284" customFormat="1" ht="12.75">
      <c r="B9" s="286"/>
      <c r="C9" s="287"/>
      <c r="D9" s="287"/>
      <c r="E9" s="287"/>
      <c r="F9" s="292"/>
      <c r="G9" s="293"/>
    </row>
    <row r="10" spans="2:7" s="284" customFormat="1" ht="12.75">
      <c r="B10" s="213" t="s">
        <v>115</v>
      </c>
      <c r="C10" s="214"/>
      <c r="D10" s="214"/>
      <c r="E10" s="214"/>
      <c r="F10" s="215">
        <v>4987.605607205</v>
      </c>
      <c r="G10" s="216">
        <v>4061</v>
      </c>
    </row>
    <row r="11" spans="2:7" s="284" customFormat="1" ht="12.75">
      <c r="B11" s="294" t="s">
        <v>116</v>
      </c>
      <c r="C11" s="295"/>
      <c r="D11" s="295"/>
      <c r="E11" s="295"/>
      <c r="F11" s="296">
        <f>+G17</f>
        <v>61.30999999999631</v>
      </c>
      <c r="G11" s="297">
        <v>858.14</v>
      </c>
    </row>
    <row r="12" spans="2:7" s="284" customFormat="1" ht="12.75">
      <c r="B12" s="294" t="s">
        <v>117</v>
      </c>
      <c r="C12" s="295"/>
      <c r="D12" s="295"/>
      <c r="E12" s="295"/>
      <c r="F12" s="296">
        <f>SUM(F10:F11)</f>
        <v>5048.9156072049955</v>
      </c>
      <c r="G12" s="296">
        <f>SUM(G10:G11)</f>
        <v>4919.139999999997</v>
      </c>
    </row>
    <row r="13" spans="2:7" s="284" customFormat="1" ht="12.75">
      <c r="B13" s="294"/>
      <c r="C13" s="295"/>
      <c r="D13" s="295"/>
      <c r="E13" s="295"/>
      <c r="F13" s="296"/>
      <c r="G13" s="297"/>
    </row>
    <row r="14" spans="2:7" s="284" customFormat="1" ht="12.75">
      <c r="B14" s="213" t="s">
        <v>118</v>
      </c>
      <c r="C14" s="214"/>
      <c r="D14" s="214"/>
      <c r="E14" s="214"/>
      <c r="F14" s="298"/>
      <c r="G14" s="297"/>
    </row>
    <row r="15" spans="2:7" s="284" customFormat="1" ht="12.75">
      <c r="B15" s="294" t="s">
        <v>14</v>
      </c>
      <c r="C15" s="295" t="s">
        <v>119</v>
      </c>
      <c r="D15" s="295"/>
      <c r="E15" s="295"/>
      <c r="F15" s="217">
        <v>498.76</v>
      </c>
      <c r="G15" s="299">
        <v>406.1</v>
      </c>
    </row>
    <row r="16" spans="2:7" s="284" customFormat="1" ht="12.75">
      <c r="B16" s="294" t="s">
        <v>16</v>
      </c>
      <c r="C16" s="295" t="s">
        <v>120</v>
      </c>
      <c r="D16" s="295"/>
      <c r="E16" s="295"/>
      <c r="F16" s="300">
        <v>-0.6</v>
      </c>
      <c r="G16" s="299">
        <v>-0.6</v>
      </c>
    </row>
    <row r="17" spans="2:8" s="284" customFormat="1" ht="12.75">
      <c r="B17" s="294" t="s">
        <v>18</v>
      </c>
      <c r="C17" s="295" t="s">
        <v>121</v>
      </c>
      <c r="D17" s="295"/>
      <c r="E17" s="295"/>
      <c r="F17" s="300">
        <f>+F12-F15-F16-F19-F20</f>
        <v>548.6656072049955</v>
      </c>
      <c r="G17" s="299">
        <f>+G12-G15-G16-G19-G20</f>
        <v>61.30999999999631</v>
      </c>
      <c r="H17" s="301"/>
    </row>
    <row r="18" spans="2:7" s="284" customFormat="1" ht="12.75">
      <c r="B18" s="365" t="s">
        <v>122</v>
      </c>
      <c r="C18" s="366"/>
      <c r="D18" s="366"/>
      <c r="E18" s="366"/>
      <c r="F18" s="219"/>
      <c r="G18" s="220"/>
    </row>
    <row r="19" spans="2:7" s="284" customFormat="1" ht="12.75">
      <c r="B19" s="367" t="s">
        <v>123</v>
      </c>
      <c r="C19" s="366"/>
      <c r="D19" s="366"/>
      <c r="E19" s="366"/>
      <c r="F19" s="219">
        <v>2518.17</v>
      </c>
      <c r="G19" s="220">
        <v>2003.55</v>
      </c>
    </row>
    <row r="20" spans="2:8" s="284" customFormat="1" ht="12.75">
      <c r="B20" s="368" t="s">
        <v>164</v>
      </c>
      <c r="C20" s="369"/>
      <c r="D20" s="369"/>
      <c r="E20" s="369"/>
      <c r="F20" s="269">
        <v>1483.92</v>
      </c>
      <c r="G20" s="268">
        <v>2448.78</v>
      </c>
      <c r="H20" s="302"/>
    </row>
    <row r="21" spans="2:7" s="284" customFormat="1" ht="12.75">
      <c r="B21" s="221"/>
      <c r="C21" s="218"/>
      <c r="D21" s="218"/>
      <c r="E21" s="218"/>
      <c r="F21" s="222"/>
      <c r="G21" s="222"/>
    </row>
    <row r="22" spans="2:7" s="284" customFormat="1" ht="12.75">
      <c r="B22" s="214"/>
      <c r="C22" s="214"/>
      <c r="D22" s="214"/>
      <c r="E22" s="214"/>
      <c r="F22" s="222"/>
      <c r="G22" s="222"/>
    </row>
    <row r="23" spans="2:7" s="284" customFormat="1" ht="12.75">
      <c r="B23" s="295" t="s">
        <v>124</v>
      </c>
      <c r="C23" s="214"/>
      <c r="D23" s="214"/>
      <c r="E23" s="214"/>
      <c r="F23" s="222"/>
      <c r="G23" s="222"/>
    </row>
    <row r="24" s="284" customFormat="1" ht="12.75">
      <c r="B24" s="284" t="s">
        <v>165</v>
      </c>
    </row>
    <row r="25" s="284" customFormat="1" ht="12.75">
      <c r="B25" s="303" t="s">
        <v>166</v>
      </c>
    </row>
    <row r="27" s="284" customFormat="1" ht="12.75">
      <c r="B27" s="223" t="s">
        <v>50</v>
      </c>
    </row>
    <row r="28" s="284" customFormat="1" ht="12.75">
      <c r="B28" s="223"/>
    </row>
    <row r="29" spans="2:7" s="284" customFormat="1" ht="25.5" customHeight="1">
      <c r="B29" s="304" t="s">
        <v>51</v>
      </c>
      <c r="C29" s="361" t="s">
        <v>125</v>
      </c>
      <c r="D29" s="361"/>
      <c r="E29" s="361"/>
      <c r="F29" s="361"/>
      <c r="G29" s="361"/>
    </row>
    <row r="30" spans="2:7" s="284" customFormat="1" ht="12.75">
      <c r="B30" s="304"/>
      <c r="C30" s="305"/>
      <c r="D30" s="305"/>
      <c r="E30" s="305"/>
      <c r="F30" s="305"/>
      <c r="G30" s="305"/>
    </row>
    <row r="31" spans="2:7" s="306" customFormat="1" ht="54.75" customHeight="1">
      <c r="B31" s="304" t="s">
        <v>54</v>
      </c>
      <c r="C31" s="361" t="s">
        <v>174</v>
      </c>
      <c r="D31" s="361"/>
      <c r="E31" s="361"/>
      <c r="F31" s="361"/>
      <c r="G31" s="361"/>
    </row>
    <row r="32" spans="2:7" s="306" customFormat="1" ht="12.75">
      <c r="B32" s="304"/>
      <c r="C32" s="224"/>
      <c r="D32" s="224"/>
      <c r="E32" s="224"/>
      <c r="F32" s="224"/>
      <c r="G32" s="224"/>
    </row>
    <row r="33" spans="2:7" s="284" customFormat="1" ht="27.75" customHeight="1">
      <c r="B33" s="304" t="s">
        <v>56</v>
      </c>
      <c r="C33" s="361" t="s">
        <v>126</v>
      </c>
      <c r="D33" s="361"/>
      <c r="E33" s="361"/>
      <c r="F33" s="361"/>
      <c r="G33" s="361"/>
    </row>
    <row r="34" spans="2:7" s="284" customFormat="1" ht="12.75">
      <c r="B34" s="304"/>
      <c r="C34" s="305"/>
      <c r="D34" s="305"/>
      <c r="E34" s="305"/>
      <c r="F34" s="305"/>
      <c r="G34" s="305"/>
    </row>
    <row r="35" spans="2:7" s="284" customFormat="1" ht="14.25" customHeight="1">
      <c r="B35" s="304" t="s">
        <v>58</v>
      </c>
      <c r="C35" s="362" t="s">
        <v>127</v>
      </c>
      <c r="D35" s="362"/>
      <c r="E35" s="362"/>
      <c r="F35" s="362"/>
      <c r="G35" s="362"/>
    </row>
    <row r="39" spans="2:7" ht="12.75">
      <c r="B39" s="1"/>
      <c r="C39" s="161"/>
      <c r="D39" s="1"/>
      <c r="E39" s="363" t="s">
        <v>151</v>
      </c>
      <c r="F39" s="363"/>
      <c r="G39" s="363"/>
    </row>
    <row r="40" spans="2:7" ht="12.75">
      <c r="B40" s="229" t="s">
        <v>150</v>
      </c>
      <c r="C40" s="10"/>
      <c r="D40" s="10"/>
      <c r="E40" s="10"/>
      <c r="F40" s="10"/>
      <c r="G40" s="10"/>
    </row>
    <row r="41" spans="2:7" ht="12.75">
      <c r="B41" s="229" t="s">
        <v>152</v>
      </c>
      <c r="C41" s="229"/>
      <c r="D41" s="229"/>
      <c r="E41" s="10"/>
      <c r="F41" s="10"/>
      <c r="G41" s="10"/>
    </row>
    <row r="42" spans="2:7" ht="12.75">
      <c r="B42" s="229" t="s">
        <v>153</v>
      </c>
      <c r="C42" s="229"/>
      <c r="D42" s="229"/>
      <c r="E42" s="10"/>
      <c r="F42" s="10"/>
      <c r="G42" s="10"/>
    </row>
    <row r="43" spans="2:7" ht="12.75">
      <c r="B43" s="229" t="s">
        <v>154</v>
      </c>
      <c r="C43" s="10"/>
      <c r="D43" s="10"/>
      <c r="E43" s="10"/>
      <c r="F43" s="10"/>
      <c r="G43" s="156"/>
    </row>
    <row r="44" spans="2:7" ht="12.75">
      <c r="B44" s="229" t="s">
        <v>155</v>
      </c>
      <c r="C44" s="10"/>
      <c r="D44" s="10"/>
      <c r="E44" s="10" t="s">
        <v>156</v>
      </c>
      <c r="F44" s="10"/>
      <c r="G44" s="241" t="s">
        <v>162</v>
      </c>
    </row>
    <row r="50" ht="12.75">
      <c r="P50" s="307" t="s">
        <v>158</v>
      </c>
    </row>
  </sheetData>
  <sheetProtection/>
  <mergeCells count="9">
    <mergeCell ref="C33:G33"/>
    <mergeCell ref="C35:G35"/>
    <mergeCell ref="E39:G39"/>
    <mergeCell ref="B3:G3"/>
    <mergeCell ref="B18:E18"/>
    <mergeCell ref="B19:E19"/>
    <mergeCell ref="B20:E20"/>
    <mergeCell ref="C29:G29"/>
    <mergeCell ref="C31:G31"/>
  </mergeCells>
  <printOptions/>
  <pageMargins left="0.75" right="0.7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B1:O95"/>
  <sheetViews>
    <sheetView zoomScalePageLayoutView="0" workbookViewId="0" topLeftCell="A63">
      <selection activeCell="B81" sqref="A1:IV16384"/>
    </sheetView>
  </sheetViews>
  <sheetFormatPr defaultColWidth="9.140625" defaultRowHeight="12.75"/>
  <cols>
    <col min="1" max="1" width="3.8515625" style="280" customWidth="1"/>
    <col min="2" max="2" width="6.28125" style="280" customWidth="1"/>
    <col min="3" max="3" width="5.7109375" style="280" customWidth="1"/>
    <col min="4" max="4" width="7.28125" style="280" customWidth="1"/>
    <col min="5" max="5" width="30.7109375" style="280" customWidth="1"/>
    <col min="6" max="6" width="13.421875" style="162" bestFit="1" customWidth="1"/>
    <col min="7" max="7" width="14.140625" style="162" customWidth="1"/>
    <col min="8" max="8" width="17.421875" style="162" customWidth="1"/>
    <col min="9" max="9" width="18.7109375" style="162" customWidth="1"/>
    <col min="10" max="10" width="17.7109375" style="280" customWidth="1"/>
    <col min="11" max="11" width="17.8515625" style="280" customWidth="1"/>
    <col min="12" max="16384" width="9.140625" style="280" customWidth="1"/>
  </cols>
  <sheetData>
    <row r="1" spans="2:7" ht="12.75">
      <c r="B1" s="10"/>
      <c r="C1" s="10"/>
      <c r="D1" s="10"/>
      <c r="E1" s="10"/>
      <c r="G1" s="162" t="s">
        <v>66</v>
      </c>
    </row>
    <row r="3" spans="2:11" ht="21">
      <c r="B3" s="373" t="s">
        <v>67</v>
      </c>
      <c r="C3" s="373"/>
      <c r="D3" s="373"/>
      <c r="E3" s="373"/>
      <c r="F3" s="373"/>
      <c r="G3" s="373"/>
      <c r="H3" s="373"/>
      <c r="I3" s="373"/>
      <c r="J3" s="373"/>
      <c r="K3" s="373"/>
    </row>
    <row r="5" spans="2:11" s="10" customFormat="1" ht="15">
      <c r="B5" s="374" t="s">
        <v>68</v>
      </c>
      <c r="C5" s="374"/>
      <c r="D5" s="374"/>
      <c r="E5" s="374"/>
      <c r="F5" s="374"/>
      <c r="G5" s="374"/>
      <c r="H5" s="374"/>
      <c r="I5" s="374"/>
      <c r="J5" s="374"/>
      <c r="K5" s="374"/>
    </row>
    <row r="6" spans="2:11" s="10" customFormat="1" ht="15">
      <c r="B6" s="375" t="s">
        <v>69</v>
      </c>
      <c r="C6" s="375"/>
      <c r="D6" s="375"/>
      <c r="E6" s="375"/>
      <c r="F6" s="375"/>
      <c r="G6" s="375"/>
      <c r="H6" s="375"/>
      <c r="I6" s="375"/>
      <c r="J6" s="375"/>
      <c r="K6" s="375"/>
    </row>
    <row r="8" spans="2:11" ht="12.75">
      <c r="B8" s="9"/>
      <c r="C8" s="9"/>
      <c r="D8" s="9"/>
      <c r="E8" s="10"/>
      <c r="I8" s="280"/>
      <c r="K8" s="271" t="s">
        <v>167</v>
      </c>
    </row>
    <row r="9" spans="2:11" ht="15.75" customHeight="1">
      <c r="B9" s="308"/>
      <c r="C9" s="309"/>
      <c r="D9" s="309"/>
      <c r="E9" s="309"/>
      <c r="F9" s="378" t="s">
        <v>2</v>
      </c>
      <c r="G9" s="379"/>
      <c r="H9" s="379"/>
      <c r="I9" s="379"/>
      <c r="J9" s="376" t="s">
        <v>3</v>
      </c>
      <c r="K9" s="377"/>
    </row>
    <row r="10" spans="2:11" s="10" customFormat="1" ht="15.75" customHeight="1">
      <c r="B10" s="310"/>
      <c r="C10" s="311"/>
      <c r="D10" s="311"/>
      <c r="E10" s="311"/>
      <c r="F10" s="163" t="s">
        <v>4</v>
      </c>
      <c r="G10" s="164" t="s">
        <v>4</v>
      </c>
      <c r="H10" s="165" t="s">
        <v>5</v>
      </c>
      <c r="I10" s="165" t="s">
        <v>5</v>
      </c>
      <c r="J10" s="165" t="s">
        <v>5</v>
      </c>
      <c r="K10" s="165" t="s">
        <v>5</v>
      </c>
    </row>
    <row r="11" spans="2:11" s="10" customFormat="1" ht="15">
      <c r="B11" s="26"/>
      <c r="C11" s="9"/>
      <c r="D11" s="9"/>
      <c r="E11" s="9"/>
      <c r="F11" s="166" t="s">
        <v>6</v>
      </c>
      <c r="G11" s="167" t="s">
        <v>6</v>
      </c>
      <c r="H11" s="168" t="s">
        <v>6</v>
      </c>
      <c r="I11" s="168" t="s">
        <v>6</v>
      </c>
      <c r="J11" s="168" t="s">
        <v>6</v>
      </c>
      <c r="K11" s="168" t="s">
        <v>6</v>
      </c>
    </row>
    <row r="12" spans="2:11" s="10" customFormat="1" ht="15">
      <c r="B12" s="26"/>
      <c r="C12" s="9"/>
      <c r="D12" s="9"/>
      <c r="E12" s="9"/>
      <c r="F12" s="166" t="s">
        <v>7</v>
      </c>
      <c r="G12" s="169" t="s">
        <v>8</v>
      </c>
      <c r="H12" s="170" t="s">
        <v>7</v>
      </c>
      <c r="I12" s="170" t="s">
        <v>8</v>
      </c>
      <c r="J12" s="170" t="s">
        <v>7</v>
      </c>
      <c r="K12" s="170" t="s">
        <v>8</v>
      </c>
    </row>
    <row r="13" spans="2:11" ht="15">
      <c r="B13" s="312"/>
      <c r="C13" s="313"/>
      <c r="D13" s="313"/>
      <c r="E13" s="313"/>
      <c r="F13" s="171"/>
      <c r="G13" s="172"/>
      <c r="H13" s="171"/>
      <c r="I13" s="171"/>
      <c r="J13" s="171"/>
      <c r="K13" s="171"/>
    </row>
    <row r="14" spans="2:11" ht="12.75">
      <c r="B14" s="308"/>
      <c r="C14" s="309"/>
      <c r="D14" s="309"/>
      <c r="E14" s="309"/>
      <c r="F14" s="314"/>
      <c r="G14" s="314"/>
      <c r="H14" s="315"/>
      <c r="I14" s="315"/>
      <c r="J14" s="315"/>
      <c r="K14" s="315"/>
    </row>
    <row r="15" spans="2:11" ht="12.75">
      <c r="B15" s="316"/>
      <c r="C15" s="317"/>
      <c r="D15" s="317"/>
      <c r="E15" s="317"/>
      <c r="F15" s="318"/>
      <c r="G15" s="319"/>
      <c r="H15" s="320"/>
      <c r="I15" s="322"/>
      <c r="J15" s="320"/>
      <c r="K15" s="322"/>
    </row>
    <row r="16" spans="2:11" s="10" customFormat="1" ht="15">
      <c r="B16" s="174">
        <v>1</v>
      </c>
      <c r="C16" s="175" t="s">
        <v>70</v>
      </c>
      <c r="D16" s="9"/>
      <c r="E16" s="9"/>
      <c r="F16" s="173"/>
      <c r="G16" s="173"/>
      <c r="H16" s="176"/>
      <c r="I16" s="173"/>
      <c r="J16" s="176"/>
      <c r="K16" s="173"/>
    </row>
    <row r="17" spans="2:11" s="10" customFormat="1" ht="12.75">
      <c r="B17" s="26"/>
      <c r="C17" s="9"/>
      <c r="D17" s="9"/>
      <c r="E17" s="9"/>
      <c r="F17" s="173"/>
      <c r="G17" s="173"/>
      <c r="H17" s="176"/>
      <c r="I17" s="173"/>
      <c r="J17" s="176"/>
      <c r="K17" s="173"/>
    </row>
    <row r="18" spans="2:11" s="10" customFormat="1" ht="12.75">
      <c r="B18" s="26"/>
      <c r="C18" s="9" t="s">
        <v>14</v>
      </c>
      <c r="D18" s="9" t="s">
        <v>71</v>
      </c>
      <c r="E18" s="323" t="s">
        <v>72</v>
      </c>
      <c r="F18" s="177">
        <v>5111.13</v>
      </c>
      <c r="G18" s="177">
        <v>4516.8</v>
      </c>
      <c r="H18" s="177">
        <v>19827.56</v>
      </c>
      <c r="I18" s="177">
        <v>17283.03</v>
      </c>
      <c r="J18" s="177">
        <v>20721.27</v>
      </c>
      <c r="K18" s="177">
        <v>18111.83</v>
      </c>
    </row>
    <row r="19" spans="2:11" s="10" customFormat="1" ht="12.75">
      <c r="B19" s="26"/>
      <c r="C19" s="9"/>
      <c r="D19" s="9"/>
      <c r="E19" s="323" t="s">
        <v>73</v>
      </c>
      <c r="F19" s="177">
        <v>2767.34</v>
      </c>
      <c r="G19" s="177">
        <v>2452.95</v>
      </c>
      <c r="H19" s="177">
        <v>10573.67</v>
      </c>
      <c r="I19" s="177">
        <v>9321.15</v>
      </c>
      <c r="J19" s="177">
        <v>11130.93</v>
      </c>
      <c r="K19" s="177">
        <v>9796.37</v>
      </c>
    </row>
    <row r="20" spans="2:11" s="10" customFormat="1" ht="12.75">
      <c r="B20" s="26"/>
      <c r="C20" s="9"/>
      <c r="D20" s="9"/>
      <c r="E20" s="323" t="s">
        <v>74</v>
      </c>
      <c r="F20" s="177">
        <v>1314.82</v>
      </c>
      <c r="G20" s="177">
        <v>1125.27</v>
      </c>
      <c r="H20" s="177">
        <v>4482.35</v>
      </c>
      <c r="I20" s="177">
        <v>3641.68</v>
      </c>
      <c r="J20" s="177">
        <v>4504.03</v>
      </c>
      <c r="K20" s="177">
        <v>3661.26</v>
      </c>
    </row>
    <row r="21" spans="2:11" s="10" customFormat="1" ht="12.75">
      <c r="B21" s="26"/>
      <c r="C21" s="9"/>
      <c r="D21" s="9"/>
      <c r="E21" s="9" t="s">
        <v>75</v>
      </c>
      <c r="F21" s="177">
        <v>1312.51</v>
      </c>
      <c r="G21" s="177">
        <v>1122.7</v>
      </c>
      <c r="H21" s="177">
        <v>4471.63</v>
      </c>
      <c r="I21" s="177">
        <v>3633.9</v>
      </c>
      <c r="J21" s="177">
        <v>4476.89</v>
      </c>
      <c r="K21" s="177">
        <v>3653.47</v>
      </c>
    </row>
    <row r="22" spans="2:11" ht="12.75">
      <c r="B22" s="26"/>
      <c r="C22" s="9"/>
      <c r="D22" s="9"/>
      <c r="E22" s="9"/>
      <c r="F22" s="177"/>
      <c r="G22" s="177"/>
      <c r="H22" s="178"/>
      <c r="I22" s="324"/>
      <c r="J22" s="178"/>
      <c r="K22" s="324"/>
    </row>
    <row r="23" spans="2:11" s="10" customFormat="1" ht="15">
      <c r="B23" s="316"/>
      <c r="C23" s="317"/>
      <c r="D23" s="179" t="s">
        <v>76</v>
      </c>
      <c r="E23" s="9"/>
      <c r="F23" s="180">
        <f aca="true" t="shared" si="0" ref="F23:I24">+F18+F20</f>
        <v>6425.95</v>
      </c>
      <c r="G23" s="181">
        <f t="shared" si="0"/>
        <v>5642.07</v>
      </c>
      <c r="H23" s="180">
        <f t="shared" si="0"/>
        <v>24309.910000000003</v>
      </c>
      <c r="I23" s="180">
        <f t="shared" si="0"/>
        <v>20924.71</v>
      </c>
      <c r="J23" s="180">
        <f>+J18+J20</f>
        <v>25225.3</v>
      </c>
      <c r="K23" s="180">
        <f>+K18+K20</f>
        <v>21773.090000000004</v>
      </c>
    </row>
    <row r="24" spans="2:11" s="10" customFormat="1" ht="15">
      <c r="B24" s="26"/>
      <c r="C24" s="9"/>
      <c r="D24" s="179" t="s">
        <v>77</v>
      </c>
      <c r="E24" s="9"/>
      <c r="F24" s="180">
        <f t="shared" si="0"/>
        <v>4079.8500000000004</v>
      </c>
      <c r="G24" s="181">
        <f t="shared" si="0"/>
        <v>3575.6499999999996</v>
      </c>
      <c r="H24" s="180">
        <f t="shared" si="0"/>
        <v>15045.3</v>
      </c>
      <c r="I24" s="180">
        <f t="shared" si="0"/>
        <v>12955.05</v>
      </c>
      <c r="J24" s="180">
        <f>+J19+J21</f>
        <v>15607.82</v>
      </c>
      <c r="K24" s="180">
        <f>+K19+K21</f>
        <v>13449.84</v>
      </c>
    </row>
    <row r="25" spans="2:11" ht="15">
      <c r="B25" s="26"/>
      <c r="C25" s="9"/>
      <c r="D25" s="182"/>
      <c r="E25" s="9"/>
      <c r="F25" s="177"/>
      <c r="G25" s="177"/>
      <c r="H25" s="183"/>
      <c r="I25" s="324"/>
      <c r="J25" s="183"/>
      <c r="K25" s="324"/>
    </row>
    <row r="26" spans="2:11" ht="12.75">
      <c r="B26" s="316"/>
      <c r="C26" s="317" t="s">
        <v>16</v>
      </c>
      <c r="D26" s="317" t="s">
        <v>78</v>
      </c>
      <c r="E26" s="317"/>
      <c r="F26" s="324">
        <v>324.31</v>
      </c>
      <c r="G26" s="324">
        <v>274.28</v>
      </c>
      <c r="H26" s="324">
        <v>1077.39</v>
      </c>
      <c r="I26" s="324">
        <v>910.81</v>
      </c>
      <c r="J26" s="324">
        <v>1149.36</v>
      </c>
      <c r="K26" s="324">
        <v>977.95</v>
      </c>
    </row>
    <row r="27" spans="2:11" ht="12.75">
      <c r="B27" s="316"/>
      <c r="C27" s="317"/>
      <c r="D27" s="317" t="s">
        <v>79</v>
      </c>
      <c r="E27" s="317"/>
      <c r="F27" s="324">
        <v>300.33</v>
      </c>
      <c r="G27" s="324">
        <v>256.21</v>
      </c>
      <c r="H27" s="324">
        <v>1000.82</v>
      </c>
      <c r="I27" s="324">
        <v>850.71</v>
      </c>
      <c r="J27" s="324">
        <v>1066.35</v>
      </c>
      <c r="K27" s="324">
        <v>912.17</v>
      </c>
    </row>
    <row r="28" spans="2:11" ht="12.75">
      <c r="B28" s="316"/>
      <c r="C28" s="317" t="s">
        <v>18</v>
      </c>
      <c r="D28" s="325" t="s">
        <v>80</v>
      </c>
      <c r="E28" s="317"/>
      <c r="F28" s="324">
        <v>1081.83</v>
      </c>
      <c r="G28" s="324">
        <v>988.09</v>
      </c>
      <c r="H28" s="324">
        <v>4747.99</v>
      </c>
      <c r="I28" s="324">
        <v>3862.14</v>
      </c>
      <c r="J28" s="324">
        <v>4747.99</v>
      </c>
      <c r="K28" s="324">
        <v>3862.14</v>
      </c>
    </row>
    <row r="29" spans="2:11" ht="12.75">
      <c r="B29" s="316"/>
      <c r="C29" s="317"/>
      <c r="D29" s="325" t="s">
        <v>81</v>
      </c>
      <c r="E29" s="317"/>
      <c r="F29" s="324">
        <v>1081.83</v>
      </c>
      <c r="G29" s="324">
        <v>988.09</v>
      </c>
      <c r="H29" s="324">
        <v>4747.99</v>
      </c>
      <c r="I29" s="324">
        <v>3862.14</v>
      </c>
      <c r="J29" s="324">
        <v>4747.99</v>
      </c>
      <c r="K29" s="324">
        <v>3862.14</v>
      </c>
    </row>
    <row r="30" spans="2:11" ht="12.75">
      <c r="B30" s="316"/>
      <c r="C30" s="317" t="s">
        <v>20</v>
      </c>
      <c r="D30" s="325" t="s">
        <v>82</v>
      </c>
      <c r="E30" s="317"/>
      <c r="F30" s="324">
        <v>961.48</v>
      </c>
      <c r="G30" s="324">
        <v>836.01</v>
      </c>
      <c r="H30" s="324">
        <v>3666.88</v>
      </c>
      <c r="I30" s="324">
        <v>3233.61</v>
      </c>
      <c r="J30" s="324">
        <v>3666.88</v>
      </c>
      <c r="K30" s="324">
        <v>3233.61</v>
      </c>
    </row>
    <row r="31" spans="2:11" ht="12.75">
      <c r="B31" s="316"/>
      <c r="C31" s="317"/>
      <c r="D31" s="325" t="s">
        <v>83</v>
      </c>
      <c r="E31" s="317"/>
      <c r="F31" s="324">
        <v>916.96</v>
      </c>
      <c r="G31" s="324">
        <v>802.99</v>
      </c>
      <c r="H31" s="324">
        <v>3507.21</v>
      </c>
      <c r="I31" s="324">
        <v>3107.79</v>
      </c>
      <c r="J31" s="324">
        <v>3503.02</v>
      </c>
      <c r="K31" s="324">
        <v>3104.23</v>
      </c>
    </row>
    <row r="32" spans="2:11" ht="12.75">
      <c r="B32" s="316"/>
      <c r="C32" s="317" t="s">
        <v>22</v>
      </c>
      <c r="D32" s="325" t="s">
        <v>84</v>
      </c>
      <c r="E32" s="317"/>
      <c r="F32" s="326">
        <v>0</v>
      </c>
      <c r="G32" s="326">
        <v>0</v>
      </c>
      <c r="H32" s="327">
        <v>0</v>
      </c>
      <c r="I32" s="326">
        <v>0</v>
      </c>
      <c r="J32" s="328">
        <v>780</v>
      </c>
      <c r="K32" s="329">
        <v>715.66</v>
      </c>
    </row>
    <row r="33" spans="2:11" ht="12.75">
      <c r="B33" s="316"/>
      <c r="C33" s="317"/>
      <c r="D33" s="325" t="s">
        <v>85</v>
      </c>
      <c r="E33" s="317"/>
      <c r="F33" s="326">
        <v>0</v>
      </c>
      <c r="G33" s="326">
        <v>0</v>
      </c>
      <c r="H33" s="327">
        <v>0</v>
      </c>
      <c r="I33" s="326">
        <v>0</v>
      </c>
      <c r="J33" s="328">
        <v>753.69</v>
      </c>
      <c r="K33" s="329">
        <v>677.35</v>
      </c>
    </row>
    <row r="34" spans="2:11" ht="12.75">
      <c r="B34" s="316"/>
      <c r="C34" s="317"/>
      <c r="D34" s="317"/>
      <c r="E34" s="317"/>
      <c r="F34" s="324"/>
      <c r="G34" s="324"/>
      <c r="H34" s="330"/>
      <c r="I34" s="324"/>
      <c r="J34" s="330"/>
      <c r="K34" s="331"/>
    </row>
    <row r="35" spans="2:11" ht="12.75">
      <c r="B35" s="316"/>
      <c r="C35" s="317"/>
      <c r="D35" s="317"/>
      <c r="E35" s="317"/>
      <c r="F35" s="332"/>
      <c r="G35" s="332"/>
      <c r="H35" s="184"/>
      <c r="I35" s="332"/>
      <c r="J35" s="333"/>
      <c r="K35" s="334"/>
    </row>
    <row r="36" spans="2:11" s="10" customFormat="1" ht="15">
      <c r="B36" s="316"/>
      <c r="C36" s="317"/>
      <c r="D36" s="185" t="s">
        <v>86</v>
      </c>
      <c r="E36" s="9"/>
      <c r="F36" s="180">
        <f aca="true" t="shared" si="1" ref="F36:I37">+F23+F26+F28+F30</f>
        <v>8793.57</v>
      </c>
      <c r="G36" s="181">
        <f t="shared" si="1"/>
        <v>7740.45</v>
      </c>
      <c r="H36" s="180">
        <f t="shared" si="1"/>
        <v>33802.17</v>
      </c>
      <c r="I36" s="180">
        <f t="shared" si="1"/>
        <v>28931.27</v>
      </c>
      <c r="J36" s="180">
        <f>+J23+J26+J28+J30+J32</f>
        <v>35569.53</v>
      </c>
      <c r="K36" s="180">
        <f>+K23+K26+K28+K30+K32</f>
        <v>30562.450000000004</v>
      </c>
    </row>
    <row r="37" spans="2:11" s="10" customFormat="1" ht="15">
      <c r="B37" s="26"/>
      <c r="C37" s="9"/>
      <c r="D37" s="185" t="s">
        <v>87</v>
      </c>
      <c r="E37" s="9"/>
      <c r="F37" s="180">
        <f t="shared" si="1"/>
        <v>6378.97</v>
      </c>
      <c r="G37" s="181">
        <f t="shared" si="1"/>
        <v>5622.94</v>
      </c>
      <c r="H37" s="180">
        <f t="shared" si="1"/>
        <v>24301.32</v>
      </c>
      <c r="I37" s="180">
        <f t="shared" si="1"/>
        <v>20775.69</v>
      </c>
      <c r="J37" s="180">
        <f>+J24+J27+J29+J31+J33</f>
        <v>25678.869999999995</v>
      </c>
      <c r="K37" s="180">
        <f>+K24+K27+K29+K31+K33</f>
        <v>22005.73</v>
      </c>
    </row>
    <row r="38" spans="2:11" ht="12.75">
      <c r="B38" s="26"/>
      <c r="C38" s="9"/>
      <c r="D38" s="9"/>
      <c r="E38" s="9"/>
      <c r="F38" s="177"/>
      <c r="G38" s="177"/>
      <c r="H38" s="183"/>
      <c r="I38" s="324"/>
      <c r="J38" s="183"/>
      <c r="K38" s="324"/>
    </row>
    <row r="39" spans="2:11" ht="12.75">
      <c r="B39" s="316"/>
      <c r="C39" s="325" t="s">
        <v>88</v>
      </c>
      <c r="D39" s="317"/>
      <c r="E39" s="317"/>
      <c r="F39" s="324">
        <v>559.48</v>
      </c>
      <c r="G39" s="324">
        <v>581.73</v>
      </c>
      <c r="H39" s="324">
        <v>3197.78</v>
      </c>
      <c r="I39" s="324">
        <v>2671.67</v>
      </c>
      <c r="J39" s="324">
        <v>3491.29</v>
      </c>
      <c r="K39" s="324">
        <v>2937.77</v>
      </c>
    </row>
    <row r="40" spans="2:11" ht="12.75">
      <c r="B40" s="316"/>
      <c r="C40" s="317"/>
      <c r="D40" s="325" t="s">
        <v>89</v>
      </c>
      <c r="E40" s="317"/>
      <c r="F40" s="324">
        <v>542.71</v>
      </c>
      <c r="G40" s="324">
        <v>569.15</v>
      </c>
      <c r="H40" s="324">
        <v>3133.74</v>
      </c>
      <c r="I40" s="324">
        <v>2622.5</v>
      </c>
      <c r="J40" s="324">
        <v>3405.21</v>
      </c>
      <c r="K40" s="324">
        <v>2869.86</v>
      </c>
    </row>
    <row r="41" spans="2:11" ht="12.75">
      <c r="B41" s="316"/>
      <c r="C41" s="317"/>
      <c r="D41" s="317"/>
      <c r="E41" s="317"/>
      <c r="F41" s="332"/>
      <c r="G41" s="332"/>
      <c r="H41" s="184"/>
      <c r="I41" s="332"/>
      <c r="J41" s="184"/>
      <c r="K41" s="332"/>
    </row>
    <row r="42" spans="2:11" s="10" customFormat="1" ht="15">
      <c r="B42" s="186" t="s">
        <v>90</v>
      </c>
      <c r="C42" s="9"/>
      <c r="D42" s="9"/>
      <c r="E42" s="9"/>
      <c r="F42" s="187">
        <f aca="true" t="shared" si="2" ref="F42:K42">+F36-F39</f>
        <v>8234.09</v>
      </c>
      <c r="G42" s="188">
        <f t="shared" si="2"/>
        <v>7158.719999999999</v>
      </c>
      <c r="H42" s="187">
        <f t="shared" si="2"/>
        <v>30604.39</v>
      </c>
      <c r="I42" s="187">
        <f t="shared" si="2"/>
        <v>26259.6</v>
      </c>
      <c r="J42" s="187">
        <f t="shared" si="2"/>
        <v>32078.239999999998</v>
      </c>
      <c r="K42" s="187">
        <f t="shared" si="2"/>
        <v>27624.680000000004</v>
      </c>
    </row>
    <row r="43" spans="2:11" s="10" customFormat="1" ht="12.75">
      <c r="B43" s="26"/>
      <c r="C43" s="9"/>
      <c r="D43" s="9"/>
      <c r="E43" s="9"/>
      <c r="F43" s="177"/>
      <c r="G43" s="64"/>
      <c r="H43" s="177"/>
      <c r="I43" s="177"/>
      <c r="J43" s="177"/>
      <c r="K43" s="177"/>
    </row>
    <row r="44" spans="2:11" s="10" customFormat="1" ht="15">
      <c r="B44" s="189" t="s">
        <v>91</v>
      </c>
      <c r="C44" s="190"/>
      <c r="D44" s="190"/>
      <c r="E44" s="191"/>
      <c r="F44" s="180">
        <f aca="true" t="shared" si="3" ref="F44:K44">+F37-F40</f>
        <v>5836.26</v>
      </c>
      <c r="G44" s="181">
        <f t="shared" si="3"/>
        <v>5053.79</v>
      </c>
      <c r="H44" s="180">
        <f t="shared" si="3"/>
        <v>21167.58</v>
      </c>
      <c r="I44" s="180">
        <f t="shared" si="3"/>
        <v>18153.19</v>
      </c>
      <c r="J44" s="180">
        <f t="shared" si="3"/>
        <v>22273.659999999996</v>
      </c>
      <c r="K44" s="180">
        <f t="shared" si="3"/>
        <v>19135.87</v>
      </c>
    </row>
    <row r="45" spans="2:11" ht="12.75">
      <c r="B45" s="26"/>
      <c r="C45" s="9"/>
      <c r="D45" s="9"/>
      <c r="E45" s="9"/>
      <c r="F45" s="177"/>
      <c r="G45" s="177"/>
      <c r="H45" s="183"/>
      <c r="I45" s="335"/>
      <c r="J45" s="183"/>
      <c r="K45" s="335"/>
    </row>
    <row r="46" spans="2:11" ht="15">
      <c r="B46" s="174">
        <v>2</v>
      </c>
      <c r="C46" s="175" t="s">
        <v>92</v>
      </c>
      <c r="D46" s="9"/>
      <c r="E46" s="9"/>
      <c r="F46" s="177"/>
      <c r="G46" s="177"/>
      <c r="H46" s="183"/>
      <c r="I46" s="324"/>
      <c r="J46" s="183"/>
      <c r="K46" s="324"/>
    </row>
    <row r="47" spans="2:11" ht="12.75">
      <c r="B47" s="316"/>
      <c r="C47" s="317"/>
      <c r="D47" s="317"/>
      <c r="E47" s="317"/>
      <c r="F47" s="324"/>
      <c r="G47" s="324"/>
      <c r="H47" s="183"/>
      <c r="I47" s="324"/>
      <c r="J47" s="183"/>
      <c r="K47" s="324"/>
    </row>
    <row r="48" spans="2:15" ht="12.75">
      <c r="B48" s="316"/>
      <c r="C48" s="317" t="s">
        <v>14</v>
      </c>
      <c r="D48" s="317" t="s">
        <v>71</v>
      </c>
      <c r="E48" s="336" t="s">
        <v>93</v>
      </c>
      <c r="F48" s="324">
        <v>1470.6</v>
      </c>
      <c r="G48" s="324">
        <v>1251.22</v>
      </c>
      <c r="H48" s="324">
        <v>5766.75</v>
      </c>
      <c r="I48" s="324">
        <v>4938.12</v>
      </c>
      <c r="J48" s="324">
        <v>6000.92</v>
      </c>
      <c r="K48" s="324">
        <v>5106.71</v>
      </c>
      <c r="O48" s="280" t="s">
        <v>158</v>
      </c>
    </row>
    <row r="49" spans="2:11" ht="12.75">
      <c r="B49" s="316"/>
      <c r="C49" s="317"/>
      <c r="D49" s="317"/>
      <c r="E49" s="336" t="s">
        <v>94</v>
      </c>
      <c r="F49" s="324">
        <v>-67.84</v>
      </c>
      <c r="G49" s="324">
        <v>-78.69</v>
      </c>
      <c r="H49" s="324">
        <v>-297.59</v>
      </c>
      <c r="I49" s="324">
        <v>-349.51</v>
      </c>
      <c r="J49" s="324">
        <v>-331.52</v>
      </c>
      <c r="K49" s="324">
        <v>-380.34</v>
      </c>
    </row>
    <row r="50" spans="2:11" s="10" customFormat="1" ht="15">
      <c r="B50" s="316"/>
      <c r="C50" s="317"/>
      <c r="D50" s="179" t="s">
        <v>95</v>
      </c>
      <c r="E50" s="9"/>
      <c r="F50" s="180">
        <f aca="true" t="shared" si="4" ref="F50:K50">+F48+F49</f>
        <v>1402.76</v>
      </c>
      <c r="G50" s="180">
        <f t="shared" si="4"/>
        <v>1172.53</v>
      </c>
      <c r="H50" s="180">
        <f t="shared" si="4"/>
        <v>5469.16</v>
      </c>
      <c r="I50" s="180">
        <f t="shared" si="4"/>
        <v>4588.61</v>
      </c>
      <c r="J50" s="180">
        <f t="shared" si="4"/>
        <v>5669.4</v>
      </c>
      <c r="K50" s="180">
        <f t="shared" si="4"/>
        <v>4726.37</v>
      </c>
    </row>
    <row r="51" spans="2:11" ht="12.75">
      <c r="B51" s="26"/>
      <c r="C51" s="9"/>
      <c r="D51" s="9"/>
      <c r="E51" s="9"/>
      <c r="F51" s="177"/>
      <c r="G51" s="177"/>
      <c r="H51" s="183"/>
      <c r="I51" s="324"/>
      <c r="J51" s="183"/>
      <c r="K51" s="324"/>
    </row>
    <row r="52" spans="2:11" ht="12.75">
      <c r="B52" s="316"/>
      <c r="C52" s="317" t="s">
        <v>16</v>
      </c>
      <c r="D52" s="317" t="s">
        <v>96</v>
      </c>
      <c r="E52" s="317"/>
      <c r="F52" s="324">
        <v>99.57</v>
      </c>
      <c r="G52" s="324">
        <v>78.2</v>
      </c>
      <c r="H52" s="324">
        <v>266.56</v>
      </c>
      <c r="I52" s="324">
        <v>216.64</v>
      </c>
      <c r="J52" s="324">
        <v>283.3</v>
      </c>
      <c r="K52" s="324">
        <v>231.38</v>
      </c>
    </row>
    <row r="53" spans="2:11" ht="12.75">
      <c r="B53" s="316"/>
      <c r="C53" s="317" t="s">
        <v>18</v>
      </c>
      <c r="D53" s="325" t="s">
        <v>97</v>
      </c>
      <c r="E53" s="317"/>
      <c r="F53" s="324">
        <v>99.75</v>
      </c>
      <c r="G53" s="324">
        <v>69.7</v>
      </c>
      <c r="H53" s="324">
        <v>566.29</v>
      </c>
      <c r="I53" s="324">
        <v>447.75</v>
      </c>
      <c r="J53" s="324">
        <v>566.29</v>
      </c>
      <c r="K53" s="324">
        <v>447.75</v>
      </c>
    </row>
    <row r="54" spans="2:11" ht="12.75">
      <c r="B54" s="316"/>
      <c r="C54" s="317" t="s">
        <v>20</v>
      </c>
      <c r="D54" s="325" t="s">
        <v>98</v>
      </c>
      <c r="E54" s="317"/>
      <c r="F54" s="324">
        <v>193.72</v>
      </c>
      <c r="G54" s="324">
        <v>168.82</v>
      </c>
      <c r="H54" s="324">
        <v>819.24</v>
      </c>
      <c r="I54" s="324">
        <v>684.26</v>
      </c>
      <c r="J54" s="324">
        <v>819.24</v>
      </c>
      <c r="K54" s="324">
        <v>684.26</v>
      </c>
    </row>
    <row r="55" spans="2:11" ht="12.75">
      <c r="B55" s="316"/>
      <c r="C55" s="317" t="s">
        <v>22</v>
      </c>
      <c r="D55" s="317" t="s">
        <v>99</v>
      </c>
      <c r="E55" s="317"/>
      <c r="F55" s="326">
        <v>0</v>
      </c>
      <c r="G55" s="326">
        <v>0</v>
      </c>
      <c r="H55" s="327">
        <v>0</v>
      </c>
      <c r="I55" s="326">
        <v>0</v>
      </c>
      <c r="J55" s="337">
        <v>57.65</v>
      </c>
      <c r="K55" s="324">
        <v>102.06</v>
      </c>
    </row>
    <row r="56" spans="2:11" ht="12.75">
      <c r="B56" s="316"/>
      <c r="C56" s="317"/>
      <c r="D56" s="317"/>
      <c r="E56" s="317"/>
      <c r="F56" s="332"/>
      <c r="G56" s="332"/>
      <c r="H56" s="184"/>
      <c r="I56" s="332"/>
      <c r="J56" s="184"/>
      <c r="K56" s="332"/>
    </row>
    <row r="57" spans="2:11" s="10" customFormat="1" ht="15">
      <c r="B57" s="316"/>
      <c r="C57" s="317"/>
      <c r="D57" s="175" t="s">
        <v>100</v>
      </c>
      <c r="E57" s="9"/>
      <c r="F57" s="192">
        <f aca="true" t="shared" si="5" ref="F57:K57">+F50+F52+F53+F54+F55</f>
        <v>1795.8</v>
      </c>
      <c r="G57" s="192">
        <f t="shared" si="5"/>
        <v>1489.25</v>
      </c>
      <c r="H57" s="192">
        <f t="shared" si="5"/>
        <v>7121.25</v>
      </c>
      <c r="I57" s="192">
        <f t="shared" si="5"/>
        <v>5937.26</v>
      </c>
      <c r="J57" s="192">
        <f t="shared" si="5"/>
        <v>7395.879999999999</v>
      </c>
      <c r="K57" s="192">
        <f t="shared" si="5"/>
        <v>6191.820000000001</v>
      </c>
    </row>
    <row r="58" spans="2:11" ht="12.75">
      <c r="B58" s="26"/>
      <c r="C58" s="9"/>
      <c r="D58" s="9"/>
      <c r="E58" s="9"/>
      <c r="F58" s="177"/>
      <c r="G58" s="177"/>
      <c r="H58" s="183"/>
      <c r="I58" s="324"/>
      <c r="J58" s="183"/>
      <c r="K58" s="324"/>
    </row>
    <row r="59" spans="2:11" ht="12.75">
      <c r="B59" s="316"/>
      <c r="C59" s="317" t="s">
        <v>101</v>
      </c>
      <c r="D59" s="338" t="s">
        <v>102</v>
      </c>
      <c r="E59" s="317" t="s">
        <v>103</v>
      </c>
      <c r="F59" s="324">
        <v>14.01</v>
      </c>
      <c r="G59" s="324">
        <v>29.9</v>
      </c>
      <c r="H59" s="324">
        <v>48.13</v>
      </c>
      <c r="I59" s="324">
        <v>64.75</v>
      </c>
      <c r="J59" s="324">
        <v>50.22</v>
      </c>
      <c r="K59" s="324">
        <v>64.98</v>
      </c>
    </row>
    <row r="60" spans="2:11" s="343" customFormat="1" ht="26.25">
      <c r="B60" s="339"/>
      <c r="C60" s="340"/>
      <c r="D60" s="341" t="s">
        <v>104</v>
      </c>
      <c r="E60" s="342" t="s">
        <v>105</v>
      </c>
      <c r="F60" s="324">
        <v>-54.98</v>
      </c>
      <c r="G60" s="324">
        <v>-45.44</v>
      </c>
      <c r="H60" s="324">
        <v>-195.04</v>
      </c>
      <c r="I60" s="324">
        <v>-142.8</v>
      </c>
      <c r="J60" s="324">
        <v>-89.21</v>
      </c>
      <c r="K60" s="324">
        <v>-118.87</v>
      </c>
    </row>
    <row r="61" spans="2:11" ht="12.75">
      <c r="B61" s="316"/>
      <c r="C61" s="317"/>
      <c r="D61" s="317"/>
      <c r="E61" s="317"/>
      <c r="F61" s="332"/>
      <c r="G61" s="332"/>
      <c r="H61" s="184"/>
      <c r="I61" s="332"/>
      <c r="J61" s="184"/>
      <c r="K61" s="332"/>
    </row>
    <row r="62" spans="2:11" s="10" customFormat="1" ht="15">
      <c r="B62" s="193" t="s">
        <v>106</v>
      </c>
      <c r="C62" s="16"/>
      <c r="D62" s="16"/>
      <c r="E62" s="344"/>
      <c r="F62" s="187">
        <f aca="true" t="shared" si="6" ref="F62:K62">+F57-F59-F60</f>
        <v>1836.77</v>
      </c>
      <c r="G62" s="187">
        <f t="shared" si="6"/>
        <v>1504.79</v>
      </c>
      <c r="H62" s="187">
        <f t="shared" si="6"/>
        <v>7268.16</v>
      </c>
      <c r="I62" s="187">
        <f t="shared" si="6"/>
        <v>6015.31</v>
      </c>
      <c r="J62" s="187">
        <f t="shared" si="6"/>
        <v>7434.869999999999</v>
      </c>
      <c r="K62" s="187">
        <f t="shared" si="6"/>
        <v>6245.710000000001</v>
      </c>
    </row>
    <row r="63" spans="2:11" s="10" customFormat="1" ht="15">
      <c r="B63" s="194"/>
      <c r="C63" s="9"/>
      <c r="D63" s="9"/>
      <c r="E63" s="9"/>
      <c r="F63" s="192"/>
      <c r="G63" s="192"/>
      <c r="H63" s="195"/>
      <c r="I63" s="192"/>
      <c r="J63" s="195"/>
      <c r="K63" s="192"/>
    </row>
    <row r="64" spans="2:11" s="10" customFormat="1" ht="12.75">
      <c r="B64" s="26" t="s">
        <v>107</v>
      </c>
      <c r="C64" s="9"/>
      <c r="D64" s="9"/>
      <c r="E64" s="9"/>
      <c r="F64" s="177">
        <v>555.29</v>
      </c>
      <c r="G64" s="177">
        <v>476.57</v>
      </c>
      <c r="H64" s="177">
        <v>2280.55</v>
      </c>
      <c r="I64" s="177">
        <v>1954.31</v>
      </c>
      <c r="J64" s="177">
        <v>2365.45</v>
      </c>
      <c r="K64" s="177">
        <v>2034.93</v>
      </c>
    </row>
    <row r="65" spans="2:11" s="10" customFormat="1" ht="15">
      <c r="B65" s="196"/>
      <c r="C65" s="317"/>
      <c r="D65" s="317"/>
      <c r="E65" s="317"/>
      <c r="F65" s="192"/>
      <c r="G65" s="192"/>
      <c r="H65" s="195"/>
      <c r="I65" s="192"/>
      <c r="J65" s="195"/>
      <c r="K65" s="192"/>
    </row>
    <row r="66" spans="2:11" s="10" customFormat="1" ht="15">
      <c r="B66" s="197" t="s">
        <v>108</v>
      </c>
      <c r="C66" s="16"/>
      <c r="D66" s="16"/>
      <c r="E66" s="344"/>
      <c r="F66" s="180">
        <f aca="true" t="shared" si="7" ref="F66:K66">+F62-F64</f>
        <v>1281.48</v>
      </c>
      <c r="G66" s="180">
        <f t="shared" si="7"/>
        <v>1028.22</v>
      </c>
      <c r="H66" s="180">
        <f t="shared" si="7"/>
        <v>4987.61</v>
      </c>
      <c r="I66" s="180">
        <f t="shared" si="7"/>
        <v>4061.0000000000005</v>
      </c>
      <c r="J66" s="180">
        <f t="shared" si="7"/>
        <v>5069.419999999999</v>
      </c>
      <c r="K66" s="180">
        <f t="shared" si="7"/>
        <v>4210.780000000001</v>
      </c>
    </row>
    <row r="67" spans="2:11" ht="12.75">
      <c r="B67" s="26"/>
      <c r="C67" s="9"/>
      <c r="D67" s="9"/>
      <c r="E67" s="9"/>
      <c r="F67" s="198"/>
      <c r="G67" s="199"/>
      <c r="H67" s="178"/>
      <c r="I67" s="324"/>
      <c r="J67" s="178"/>
      <c r="K67" s="324"/>
    </row>
    <row r="68" spans="2:11" ht="15">
      <c r="B68" s="174">
        <v>3</v>
      </c>
      <c r="C68" s="185" t="s">
        <v>109</v>
      </c>
      <c r="D68" s="9"/>
      <c r="E68" s="9"/>
      <c r="F68" s="200"/>
      <c r="G68" s="67"/>
      <c r="H68" s="178"/>
      <c r="I68" s="324"/>
      <c r="J68" s="178"/>
      <c r="K68" s="324"/>
    </row>
    <row r="69" spans="2:11" ht="12.75">
      <c r="B69" s="316"/>
      <c r="C69" s="317"/>
      <c r="D69" s="317"/>
      <c r="E69" s="317"/>
      <c r="F69" s="345"/>
      <c r="G69" s="346"/>
      <c r="H69" s="178"/>
      <c r="I69" s="324"/>
      <c r="J69" s="178"/>
      <c r="K69" s="324"/>
    </row>
    <row r="70" spans="2:11" ht="12.75">
      <c r="B70" s="316"/>
      <c r="C70" s="317" t="s">
        <v>14</v>
      </c>
      <c r="D70" s="317" t="s">
        <v>71</v>
      </c>
      <c r="E70" s="336" t="s">
        <v>110</v>
      </c>
      <c r="F70" s="345"/>
      <c r="G70" s="346"/>
      <c r="H70" s="324">
        <v>3062.14</v>
      </c>
      <c r="I70" s="324">
        <v>2960.79</v>
      </c>
      <c r="J70" s="324">
        <v>3283.39</v>
      </c>
      <c r="K70" s="324">
        <v>3066.55</v>
      </c>
    </row>
    <row r="71" spans="2:11" ht="12.75">
      <c r="B71" s="316"/>
      <c r="C71" s="317"/>
      <c r="D71" s="317"/>
      <c r="E71" s="336" t="s">
        <v>94</v>
      </c>
      <c r="F71" s="345"/>
      <c r="G71" s="346"/>
      <c r="H71" s="324">
        <v>1897.12</v>
      </c>
      <c r="I71" s="324">
        <v>1666.35</v>
      </c>
      <c r="J71" s="324">
        <v>1980.08</v>
      </c>
      <c r="K71" s="324">
        <v>1788.99</v>
      </c>
    </row>
    <row r="72" spans="2:11" s="10" customFormat="1" ht="15">
      <c r="B72" s="316"/>
      <c r="C72" s="317"/>
      <c r="D72" s="179" t="s">
        <v>95</v>
      </c>
      <c r="E72" s="9"/>
      <c r="F72" s="201"/>
      <c r="G72" s="202"/>
      <c r="H72" s="180">
        <f>+H70+H71</f>
        <v>4959.26</v>
      </c>
      <c r="I72" s="180">
        <f>+I70+I71</f>
        <v>4627.139999999999</v>
      </c>
      <c r="J72" s="180">
        <f>+J70+J71</f>
        <v>5263.469999999999</v>
      </c>
      <c r="K72" s="180">
        <f>+K70+K71</f>
        <v>4855.54</v>
      </c>
    </row>
    <row r="73" spans="2:11" ht="12.75">
      <c r="B73" s="26"/>
      <c r="C73" s="9"/>
      <c r="D73" s="9"/>
      <c r="E73" s="9"/>
      <c r="F73" s="200"/>
      <c r="G73" s="67"/>
      <c r="H73" s="178"/>
      <c r="I73" s="324"/>
      <c r="J73" s="178"/>
      <c r="K73" s="324"/>
    </row>
    <row r="74" spans="2:11" ht="12.75">
      <c r="B74" s="316"/>
      <c r="C74" s="317" t="s">
        <v>16</v>
      </c>
      <c r="D74" s="317" t="s">
        <v>96</v>
      </c>
      <c r="E74" s="317"/>
      <c r="F74" s="345"/>
      <c r="G74" s="346"/>
      <c r="H74" s="324">
        <v>2728.44</v>
      </c>
      <c r="I74" s="324">
        <v>2457.35</v>
      </c>
      <c r="J74" s="324">
        <v>2833.65</v>
      </c>
      <c r="K74" s="324">
        <v>2520.6</v>
      </c>
    </row>
    <row r="75" spans="2:11" ht="12.75">
      <c r="B75" s="316"/>
      <c r="C75" s="317" t="s">
        <v>18</v>
      </c>
      <c r="D75" s="325" t="s">
        <v>97</v>
      </c>
      <c r="E75" s="317"/>
      <c r="F75" s="345"/>
      <c r="G75" s="346"/>
      <c r="H75" s="324">
        <v>1561.65</v>
      </c>
      <c r="I75" s="324">
        <v>1579.56</v>
      </c>
      <c r="J75" s="324">
        <v>1615.61</v>
      </c>
      <c r="K75" s="324">
        <v>1626.61</v>
      </c>
    </row>
    <row r="76" spans="2:11" ht="12.75">
      <c r="B76" s="316"/>
      <c r="C76" s="317" t="s">
        <v>20</v>
      </c>
      <c r="D76" s="325" t="s">
        <v>98</v>
      </c>
      <c r="E76" s="317"/>
      <c r="F76" s="345"/>
      <c r="G76" s="346"/>
      <c r="H76" s="324">
        <v>3770.12</v>
      </c>
      <c r="I76" s="324">
        <v>3711.27</v>
      </c>
      <c r="J76" s="324">
        <v>3760.97</v>
      </c>
      <c r="K76" s="324">
        <v>3699.98</v>
      </c>
    </row>
    <row r="77" spans="2:11" ht="12.75">
      <c r="B77" s="316"/>
      <c r="C77" s="317" t="s">
        <v>22</v>
      </c>
      <c r="D77" s="317" t="s">
        <v>99</v>
      </c>
      <c r="E77" s="317"/>
      <c r="F77" s="345"/>
      <c r="G77" s="346"/>
      <c r="H77" s="326">
        <v>0</v>
      </c>
      <c r="I77" s="326">
        <v>0</v>
      </c>
      <c r="J77" s="324">
        <v>867.05</v>
      </c>
      <c r="K77" s="324">
        <v>876.63</v>
      </c>
    </row>
    <row r="78" spans="2:11" ht="12.75">
      <c r="B78" s="316"/>
      <c r="C78" s="317"/>
      <c r="D78" s="317"/>
      <c r="E78" s="317"/>
      <c r="F78" s="345"/>
      <c r="G78" s="346"/>
      <c r="H78" s="178"/>
      <c r="I78" s="332"/>
      <c r="J78" s="178"/>
      <c r="K78" s="332"/>
    </row>
    <row r="79" spans="2:11" s="10" customFormat="1" ht="15">
      <c r="B79" s="203" t="s">
        <v>111</v>
      </c>
      <c r="C79" s="19"/>
      <c r="D79" s="19"/>
      <c r="E79" s="18"/>
      <c r="F79" s="204"/>
      <c r="G79" s="204"/>
      <c r="H79" s="205">
        <f>+H72+H74+H75+H76+H77</f>
        <v>13019.470000000001</v>
      </c>
      <c r="I79" s="205">
        <f>+I72+I74+I75+I76+I77</f>
        <v>12375.32</v>
      </c>
      <c r="J79" s="205">
        <f>+J72+J74+J75+J76+J77</f>
        <v>14340.749999999998</v>
      </c>
      <c r="K79" s="205">
        <f>+K72+K74+K75+K76+K77</f>
        <v>13579.359999999999</v>
      </c>
    </row>
    <row r="80" spans="2:11" ht="12.75">
      <c r="B80" s="18"/>
      <c r="C80" s="19"/>
      <c r="D80" s="19"/>
      <c r="E80" s="19"/>
      <c r="F80" s="206"/>
      <c r="G80" s="206"/>
      <c r="H80" s="206"/>
      <c r="I80" s="206"/>
      <c r="J80" s="311"/>
      <c r="K80" s="347"/>
    </row>
    <row r="81" spans="2:11" ht="29.25" customHeight="1">
      <c r="B81" s="370" t="s">
        <v>175</v>
      </c>
      <c r="C81" s="371"/>
      <c r="D81" s="371"/>
      <c r="E81" s="371"/>
      <c r="F81" s="371"/>
      <c r="G81" s="371"/>
      <c r="H81" s="371"/>
      <c r="I81" s="371"/>
      <c r="J81" s="371"/>
      <c r="K81" s="372"/>
    </row>
    <row r="82" spans="2:11" ht="18" customHeight="1">
      <c r="B82" s="317"/>
      <c r="C82" s="317"/>
      <c r="D82" s="317"/>
      <c r="E82" s="317"/>
      <c r="F82" s="207"/>
      <c r="G82" s="207"/>
      <c r="H82" s="207"/>
      <c r="I82" s="207"/>
      <c r="J82" s="317"/>
      <c r="K82" s="317"/>
    </row>
    <row r="86" ht="13.5" customHeight="1"/>
    <row r="95" ht="12.75">
      <c r="E95" s="348"/>
    </row>
  </sheetData>
  <sheetProtection/>
  <mergeCells count="6">
    <mergeCell ref="B81:K81"/>
    <mergeCell ref="B3:K3"/>
    <mergeCell ref="B5:K5"/>
    <mergeCell ref="B6:K6"/>
    <mergeCell ref="J9:K9"/>
    <mergeCell ref="F9:I9"/>
  </mergeCells>
  <printOptions/>
  <pageMargins left="0.75" right="0.75" top="1" bottom="1" header="0.5" footer="0.5"/>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B6:P58"/>
  <sheetViews>
    <sheetView zoomScaleSheetLayoutView="90" zoomScalePageLayoutView="0" workbookViewId="0" topLeftCell="A1">
      <selection activeCell="R35" sqref="R35"/>
    </sheetView>
  </sheetViews>
  <sheetFormatPr defaultColWidth="9.140625" defaultRowHeight="12.75"/>
  <cols>
    <col min="1" max="1" width="6.421875" style="10" customWidth="1"/>
    <col min="2" max="2" width="7.57421875" style="10" customWidth="1"/>
    <col min="3" max="3" width="6.7109375" style="10" customWidth="1"/>
    <col min="4" max="5" width="4.7109375" style="10" customWidth="1"/>
    <col min="6" max="7" width="9.140625" style="10" customWidth="1"/>
    <col min="8" max="8" width="13.8515625" style="10" customWidth="1"/>
    <col min="9" max="16384" width="9.140625" style="10" customWidth="1"/>
  </cols>
  <sheetData>
    <row r="6" spans="2:6" ht="12.75">
      <c r="B6" s="225" t="s">
        <v>50</v>
      </c>
      <c r="F6" s="226"/>
    </row>
    <row r="7" spans="2:6" ht="12.75">
      <c r="B7" s="227"/>
      <c r="F7" s="226"/>
    </row>
    <row r="8" spans="2:15" s="159" customFormat="1" ht="52.5" customHeight="1">
      <c r="B8" s="228" t="s">
        <v>128</v>
      </c>
      <c r="C8" s="383" t="s">
        <v>129</v>
      </c>
      <c r="D8" s="383"/>
      <c r="E8" s="383"/>
      <c r="F8" s="383"/>
      <c r="G8" s="383"/>
      <c r="H8" s="383"/>
      <c r="I8" s="383"/>
      <c r="J8" s="383"/>
      <c r="K8" s="383"/>
      <c r="L8" s="383"/>
      <c r="M8" s="383"/>
      <c r="N8" s="383"/>
      <c r="O8" s="383"/>
    </row>
    <row r="9" spans="2:6" ht="12.75">
      <c r="B9" s="229" t="s">
        <v>130</v>
      </c>
      <c r="F9" s="226"/>
    </row>
    <row r="10" spans="2:6" ht="12.75">
      <c r="B10" s="230" t="s">
        <v>131</v>
      </c>
      <c r="C10" s="10" t="s">
        <v>132</v>
      </c>
      <c r="F10" s="226"/>
    </row>
    <row r="11" spans="2:6" ht="12.75">
      <c r="B11" s="229" t="s">
        <v>133</v>
      </c>
      <c r="F11" s="226"/>
    </row>
    <row r="12" spans="2:9" ht="12.75">
      <c r="B12" s="229"/>
      <c r="C12" s="10" t="s">
        <v>71</v>
      </c>
      <c r="D12" s="231" t="s">
        <v>134</v>
      </c>
      <c r="E12" s="10" t="s">
        <v>135</v>
      </c>
      <c r="F12" s="226"/>
      <c r="H12" s="232" t="s">
        <v>42</v>
      </c>
      <c r="I12" s="10" t="s">
        <v>136</v>
      </c>
    </row>
    <row r="13" spans="2:15" s="159" customFormat="1" ht="40.5" customHeight="1">
      <c r="B13" s="233" t="s">
        <v>137</v>
      </c>
      <c r="C13" s="233"/>
      <c r="D13" s="234" t="s">
        <v>134</v>
      </c>
      <c r="E13" s="233" t="s">
        <v>99</v>
      </c>
      <c r="F13" s="235"/>
      <c r="G13" s="233"/>
      <c r="H13" s="236" t="s">
        <v>42</v>
      </c>
      <c r="I13" s="383" t="s">
        <v>138</v>
      </c>
      <c r="J13" s="383"/>
      <c r="K13" s="383"/>
      <c r="L13" s="383"/>
      <c r="M13" s="383"/>
      <c r="N13" s="383"/>
      <c r="O13" s="383"/>
    </row>
    <row r="14" spans="2:8" ht="12.75">
      <c r="B14" s="229"/>
      <c r="C14" s="237"/>
      <c r="D14" s="237"/>
      <c r="E14" s="237"/>
      <c r="F14" s="237"/>
      <c r="G14" s="237"/>
      <c r="H14" s="232"/>
    </row>
    <row r="15" spans="2:9" ht="12.75">
      <c r="B15" s="229"/>
      <c r="C15" s="237" t="s">
        <v>139</v>
      </c>
      <c r="D15" s="237"/>
      <c r="E15" s="237"/>
      <c r="F15" s="237"/>
      <c r="G15" s="237"/>
      <c r="H15" s="232" t="s">
        <v>42</v>
      </c>
      <c r="I15" s="10" t="s">
        <v>140</v>
      </c>
    </row>
    <row r="16" spans="2:7" ht="12.75">
      <c r="B16" s="229"/>
      <c r="C16" s="229"/>
      <c r="D16" s="229"/>
      <c r="E16" s="229"/>
      <c r="F16" s="238"/>
      <c r="G16" s="229"/>
    </row>
    <row r="17" spans="2:15" ht="27.75" customHeight="1">
      <c r="B17" s="229"/>
      <c r="C17" s="233" t="s">
        <v>98</v>
      </c>
      <c r="D17" s="233"/>
      <c r="E17" s="233"/>
      <c r="F17" s="235"/>
      <c r="G17" s="233"/>
      <c r="H17" s="236" t="s">
        <v>42</v>
      </c>
      <c r="I17" s="383" t="s">
        <v>141</v>
      </c>
      <c r="J17" s="383"/>
      <c r="K17" s="383"/>
      <c r="L17" s="383"/>
      <c r="M17" s="383"/>
      <c r="N17" s="383"/>
      <c r="O17" s="383"/>
    </row>
    <row r="18" spans="2:7" ht="12.75">
      <c r="B18" s="229"/>
      <c r="C18" s="229"/>
      <c r="D18" s="229"/>
      <c r="E18" s="229"/>
      <c r="F18" s="238"/>
      <c r="G18" s="229"/>
    </row>
    <row r="19" spans="2:15" ht="12.75">
      <c r="B19" s="229"/>
      <c r="C19" s="229" t="s">
        <v>97</v>
      </c>
      <c r="D19" s="229"/>
      <c r="E19" s="229"/>
      <c r="F19" s="238"/>
      <c r="G19" s="229"/>
      <c r="H19" s="232" t="s">
        <v>42</v>
      </c>
      <c r="I19" s="383" t="s">
        <v>142</v>
      </c>
      <c r="J19" s="383"/>
      <c r="K19" s="383"/>
      <c r="L19" s="383"/>
      <c r="M19" s="383"/>
      <c r="N19" s="383"/>
      <c r="O19" s="383"/>
    </row>
    <row r="20" spans="2:15" ht="12.75">
      <c r="B20" s="229"/>
      <c r="C20" s="229"/>
      <c r="D20" s="229"/>
      <c r="E20" s="229"/>
      <c r="F20" s="238"/>
      <c r="G20" s="229"/>
      <c r="H20" s="232"/>
      <c r="I20" s="160"/>
      <c r="J20" s="160"/>
      <c r="K20" s="160"/>
      <c r="L20" s="160"/>
      <c r="M20" s="160"/>
      <c r="N20" s="160"/>
      <c r="O20" s="160"/>
    </row>
    <row r="21" spans="2:15" ht="12.75" customHeight="1">
      <c r="B21" s="229"/>
      <c r="C21" s="229" t="s">
        <v>143</v>
      </c>
      <c r="D21" s="229"/>
      <c r="E21" s="229"/>
      <c r="F21" s="238"/>
      <c r="G21" s="229"/>
      <c r="H21" s="232" t="s">
        <v>42</v>
      </c>
      <c r="I21" s="381" t="s">
        <v>159</v>
      </c>
      <c r="J21" s="381"/>
      <c r="K21" s="381"/>
      <c r="L21" s="381"/>
      <c r="M21" s="381"/>
      <c r="N21" s="381"/>
      <c r="O21" s="381"/>
    </row>
    <row r="22" spans="3:7" ht="12.75">
      <c r="C22" s="229"/>
      <c r="D22" s="229"/>
      <c r="E22" s="229"/>
      <c r="F22" s="238"/>
      <c r="G22" s="229"/>
    </row>
    <row r="23" spans="2:15" s="159" customFormat="1" ht="26.25" customHeight="1">
      <c r="B23" s="228" t="s">
        <v>144</v>
      </c>
      <c r="C23" s="382" t="s">
        <v>145</v>
      </c>
      <c r="D23" s="382"/>
      <c r="E23" s="382"/>
      <c r="F23" s="382"/>
      <c r="G23" s="382"/>
      <c r="H23" s="382"/>
      <c r="I23" s="382"/>
      <c r="J23" s="382"/>
      <c r="K23" s="382"/>
      <c r="L23" s="382"/>
      <c r="M23" s="382"/>
      <c r="N23" s="382"/>
      <c r="O23" s="382"/>
    </row>
    <row r="24" spans="2:7" ht="12.75">
      <c r="B24" s="229"/>
      <c r="C24" s="229"/>
      <c r="D24" s="229"/>
      <c r="E24" s="229"/>
      <c r="F24" s="238"/>
      <c r="G24" s="229"/>
    </row>
    <row r="25" spans="2:15" s="159" customFormat="1" ht="39.75" customHeight="1">
      <c r="B25" s="239" t="s">
        <v>146</v>
      </c>
      <c r="C25" s="382" t="s">
        <v>147</v>
      </c>
      <c r="D25" s="382"/>
      <c r="E25" s="382"/>
      <c r="F25" s="382"/>
      <c r="G25" s="382"/>
      <c r="H25" s="382"/>
      <c r="I25" s="382"/>
      <c r="J25" s="382"/>
      <c r="K25" s="382"/>
      <c r="L25" s="382"/>
      <c r="M25" s="382"/>
      <c r="N25" s="382"/>
      <c r="O25" s="382"/>
    </row>
    <row r="26" spans="2:7" ht="12.75">
      <c r="B26" s="229"/>
      <c r="C26" s="229"/>
      <c r="D26" s="229"/>
      <c r="E26" s="229"/>
      <c r="F26" s="238"/>
      <c r="G26" s="229"/>
    </row>
    <row r="27" spans="2:15" ht="26.25" customHeight="1">
      <c r="B27" s="228" t="s">
        <v>148</v>
      </c>
      <c r="C27" s="382" t="s">
        <v>149</v>
      </c>
      <c r="D27" s="383"/>
      <c r="E27" s="383"/>
      <c r="F27" s="383"/>
      <c r="G27" s="383"/>
      <c r="H27" s="383"/>
      <c r="I27" s="383"/>
      <c r="J27" s="383"/>
      <c r="K27" s="383"/>
      <c r="L27" s="383"/>
      <c r="M27" s="383"/>
      <c r="N27" s="383"/>
      <c r="O27" s="383"/>
    </row>
    <row r="28" spans="2:7" ht="12.75">
      <c r="B28" s="229"/>
      <c r="C28" s="229"/>
      <c r="D28" s="229"/>
      <c r="E28" s="229"/>
      <c r="F28" s="238"/>
      <c r="G28" s="229"/>
    </row>
    <row r="29" spans="2:7" ht="12.75">
      <c r="B29" s="229" t="s">
        <v>133</v>
      </c>
      <c r="C29" s="229"/>
      <c r="D29" s="229"/>
      <c r="E29" s="229"/>
      <c r="F29" s="238"/>
      <c r="G29" s="229"/>
    </row>
    <row r="30" spans="3:7" ht="12.75">
      <c r="C30" s="229"/>
      <c r="D30" s="229"/>
      <c r="E30" s="229"/>
      <c r="F30" s="238"/>
      <c r="G30" s="229"/>
    </row>
    <row r="31" spans="2:7" ht="12.75">
      <c r="B31" s="229"/>
      <c r="C31" s="229"/>
      <c r="D31" s="229"/>
      <c r="E31" s="229"/>
      <c r="F31" s="238"/>
      <c r="G31" s="229"/>
    </row>
    <row r="32" spans="2:6" ht="12.75">
      <c r="B32" s="229"/>
      <c r="F32" s="226"/>
    </row>
    <row r="33" ht="12.75">
      <c r="F33" s="226"/>
    </row>
    <row r="34" spans="2:15" ht="12.75">
      <c r="B34" s="229" t="s">
        <v>150</v>
      </c>
      <c r="L34" s="380" t="s">
        <v>151</v>
      </c>
      <c r="M34" s="380"/>
      <c r="N34" s="380"/>
      <c r="O34" s="380"/>
    </row>
    <row r="35" spans="2:9" ht="12.75">
      <c r="B35" s="229" t="s">
        <v>152</v>
      </c>
      <c r="C35" s="229"/>
      <c r="D35" s="229"/>
      <c r="I35" s="229"/>
    </row>
    <row r="36" spans="2:9" ht="12.75">
      <c r="B36" s="229" t="s">
        <v>153</v>
      </c>
      <c r="C36" s="229"/>
      <c r="D36" s="229"/>
      <c r="I36" s="229"/>
    </row>
    <row r="37" spans="2:11" ht="12.75">
      <c r="B37" s="229" t="s">
        <v>154</v>
      </c>
      <c r="J37" s="240"/>
      <c r="K37" s="240"/>
    </row>
    <row r="38" spans="2:14" ht="12.75">
      <c r="B38" s="229" t="s">
        <v>155</v>
      </c>
      <c r="J38" s="240"/>
      <c r="L38" s="10" t="s">
        <v>156</v>
      </c>
      <c r="N38" s="241" t="s">
        <v>157</v>
      </c>
    </row>
    <row r="43" spans="3:14" ht="12.75">
      <c r="C43" s="11"/>
      <c r="D43" s="242"/>
      <c r="E43" s="238"/>
      <c r="F43" s="238"/>
      <c r="G43" s="238"/>
      <c r="J43" s="243"/>
      <c r="K43" s="243"/>
      <c r="L43" s="238"/>
      <c r="M43" s="243"/>
      <c r="N43" s="9"/>
    </row>
    <row r="44" spans="3:14" ht="12.75">
      <c r="C44" s="11"/>
      <c r="D44" s="242"/>
      <c r="E44" s="238"/>
      <c r="F44" s="238"/>
      <c r="G44" s="238"/>
      <c r="J44" s="243"/>
      <c r="K44" s="243"/>
      <c r="L44" s="238"/>
      <c r="M44" s="243"/>
      <c r="N44" s="9"/>
    </row>
    <row r="45" spans="3:14" ht="12.75">
      <c r="C45" s="11"/>
      <c r="D45" s="242"/>
      <c r="E45" s="238"/>
      <c r="F45" s="238"/>
      <c r="G45" s="238"/>
      <c r="J45" s="243"/>
      <c r="K45" s="243"/>
      <c r="L45" s="238"/>
      <c r="M45" s="243"/>
      <c r="N45" s="9"/>
    </row>
    <row r="46" spans="3:14" ht="12.75">
      <c r="C46" s="11"/>
      <c r="D46" s="242"/>
      <c r="E46" s="238"/>
      <c r="F46" s="238"/>
      <c r="G46" s="238"/>
      <c r="J46" s="243"/>
      <c r="K46" s="243"/>
      <c r="L46" s="238"/>
      <c r="M46" s="243"/>
      <c r="N46" s="9"/>
    </row>
    <row r="47" spans="3:14" ht="12.75">
      <c r="C47" s="11"/>
      <c r="D47" s="242"/>
      <c r="E47" s="238"/>
      <c r="F47" s="238"/>
      <c r="G47" s="238"/>
      <c r="J47" s="243"/>
      <c r="K47" s="243"/>
      <c r="L47" s="238"/>
      <c r="M47" s="243"/>
      <c r="N47" s="9"/>
    </row>
    <row r="48" spans="2:16" ht="12.75">
      <c r="B48" s="229"/>
      <c r="C48" s="229"/>
      <c r="D48" s="229"/>
      <c r="E48" s="229"/>
      <c r="F48" s="238"/>
      <c r="G48" s="229"/>
      <c r="P48" s="10" t="s">
        <v>158</v>
      </c>
    </row>
    <row r="58" spans="3:14" ht="12.75">
      <c r="C58" s="244"/>
      <c r="D58" s="244"/>
      <c r="E58" s="244"/>
      <c r="F58" s="244"/>
      <c r="G58" s="244"/>
      <c r="H58" s="244"/>
      <c r="I58" s="244"/>
      <c r="J58" s="244"/>
      <c r="K58" s="244"/>
      <c r="L58" s="244"/>
      <c r="M58" s="244"/>
      <c r="N58" s="244"/>
    </row>
    <row r="68" ht="40.5" customHeight="1"/>
  </sheetData>
  <sheetProtection/>
  <mergeCells count="9">
    <mergeCell ref="C8:O8"/>
    <mergeCell ref="I13:O13"/>
    <mergeCell ref="I17:O17"/>
    <mergeCell ref="I19:O19"/>
    <mergeCell ref="L34:O34"/>
    <mergeCell ref="I21:O21"/>
    <mergeCell ref="C23:O23"/>
    <mergeCell ref="C25:O25"/>
    <mergeCell ref="C27:O27"/>
  </mergeCells>
  <printOptions/>
  <pageMargins left="0.75" right="0.75" top="1" bottom="1" header="0.5" footer="0.5"/>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arnab</cp:lastModifiedBy>
  <cp:lastPrinted>2011-05-20T08:08:52Z</cp:lastPrinted>
  <dcterms:created xsi:type="dcterms:W3CDTF">2011-05-18T09:21:54Z</dcterms:created>
  <dcterms:modified xsi:type="dcterms:W3CDTF">2011-05-20T10:49:37Z</dcterms:modified>
  <cp:category/>
  <cp:version/>
  <cp:contentType/>
  <cp:contentStatus/>
</cp:coreProperties>
</file>