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45" tabRatio="872" activeTab="0"/>
  </bookViews>
  <sheets>
    <sheet name="SEBI Final " sheetId="1" r:id="rId1"/>
    <sheet name="SEGMENT NOTES " sheetId="2" r:id="rId2"/>
    <sheet name="SEGMENT" sheetId="3" r:id="rId3"/>
    <sheet name="Appro" sheetId="4" r:id="rId4"/>
    <sheet name="CFS" sheetId="5" r:id="rId5"/>
  </sheets>
  <definedNames>
    <definedName name="_xlnm.Print_Area" localSheetId="3">'Appro'!$A$4:$G$35</definedName>
    <definedName name="_xlnm.Print_Area" localSheetId="4">'CFS'!$A$4:$K$63</definedName>
    <definedName name="_xlnm.Print_Area" localSheetId="0">'SEBI Final '!$A$3:$J$87</definedName>
    <definedName name="_xlnm.Print_Area" localSheetId="2">'SEGMENT'!$B$3:$G$72</definedName>
    <definedName name="_xlnm.Print_Area" localSheetId="1">'SEGMENT NOTES '!$B$6:$N$37</definedName>
  </definedNames>
  <calcPr calcMode="autoNoTable" fullCalcOnLoad="1" iterate="1" iterateCount="1" iterateDelta="0"/>
</workbook>
</file>

<file path=xl/sharedStrings.xml><?xml version="1.0" encoding="utf-8"?>
<sst xmlns="http://schemas.openxmlformats.org/spreadsheetml/2006/main" count="339" uniqueCount="235">
  <si>
    <t>ITC  LIMITED</t>
  </si>
  <si>
    <t>(Rs. in Crores)</t>
  </si>
  <si>
    <t>Quarter</t>
  </si>
  <si>
    <t>Twelve months</t>
  </si>
  <si>
    <t>ended</t>
  </si>
  <si>
    <t>31.03.2004</t>
  </si>
  <si>
    <t>GROSS INCOME</t>
  </si>
  <si>
    <t>NET SALES TURNOVER</t>
  </si>
  <si>
    <t>OTHER INCOME</t>
  </si>
  <si>
    <t>NET INCOME (1+2)</t>
  </si>
  <si>
    <t>Less:</t>
  </si>
  <si>
    <t>TOTAL EXPENDITURE</t>
  </si>
  <si>
    <t>a)  (Increase) / decrease in stock-in-trade</t>
  </si>
  <si>
    <t>b)  Consumption of raw materials, etc.</t>
  </si>
  <si>
    <t>c)  Staff cost</t>
  </si>
  <si>
    <t>d)  Other expenditure</t>
  </si>
  <si>
    <t>INTEREST (Net)</t>
  </si>
  <si>
    <t>DEPRECIATION</t>
  </si>
  <si>
    <t>PROVISION FOR TAXATION (Including prior year adjustments)</t>
  </si>
  <si>
    <t>PAID UP EQUITY SHARE CAPITAL</t>
  </si>
  <si>
    <t>(Ordinary shares of Rs. 10/- each)</t>
  </si>
  <si>
    <t>RESERVES EXCLUDING REVALUATION RESERVES</t>
  </si>
  <si>
    <t>-</t>
  </si>
  <si>
    <t>AGGREGATE OF NON-PROMOTER SHAREHOLDING</t>
  </si>
  <si>
    <t>Notes :</t>
  </si>
  <si>
    <t xml:space="preserve">Registered Office : </t>
  </si>
  <si>
    <t>For and on behalf of the Board</t>
  </si>
  <si>
    <t xml:space="preserve">Virginia House, 37 J.L. Nehru Road, </t>
  </si>
  <si>
    <t>Kolkata 700 071, India</t>
  </si>
  <si>
    <t>Dated : 30th July, 2004</t>
  </si>
  <si>
    <t>Place : Kolkata, India</t>
  </si>
  <si>
    <t xml:space="preserve"> Executive Director</t>
  </si>
  <si>
    <t>Chairman</t>
  </si>
  <si>
    <t xml:space="preserve">Segment-wise Revenue, Results and Capital Employed for the </t>
  </si>
  <si>
    <t/>
  </si>
  <si>
    <t>1. Segment Revenue</t>
  </si>
  <si>
    <t xml:space="preserve">     a) FMCG    - Cigarettes</t>
  </si>
  <si>
    <t xml:space="preserve">                        Total FMCG</t>
  </si>
  <si>
    <t xml:space="preserve">     b) Hotels</t>
  </si>
  <si>
    <t xml:space="preserve">     c) Agri Business</t>
  </si>
  <si>
    <t xml:space="preserve">     d) Paperboards, Paper &amp; Packaging</t>
  </si>
  <si>
    <t xml:space="preserve">                          Total </t>
  </si>
  <si>
    <t xml:space="preserve">     Less :  Inter-segment revenue</t>
  </si>
  <si>
    <t>Gross sales / Income from operations</t>
  </si>
  <si>
    <t>2. Segment Results</t>
  </si>
  <si>
    <t xml:space="preserve">                         Total FMCG</t>
  </si>
  <si>
    <t xml:space="preserve">                           Total </t>
  </si>
  <si>
    <t xml:space="preserve">     Less :   i)  Interest (Net)</t>
  </si>
  <si>
    <t>3. Capital Employed</t>
  </si>
  <si>
    <t xml:space="preserve">     a) FMCG    - Cigarettes *</t>
  </si>
  <si>
    <t>Total Segment Capital Employed</t>
  </si>
  <si>
    <t xml:space="preserve">Notes </t>
  </si>
  <si>
    <t xml:space="preserve">                                                                             Confectionery, Snack Foods,  Ready to Eat Foods).  </t>
  </si>
  <si>
    <t>Executive Director</t>
  </si>
  <si>
    <t>Nine Months</t>
  </si>
  <si>
    <t>: Cigarettes</t>
  </si>
  <si>
    <t>: Others</t>
  </si>
  <si>
    <t>- Agarbattis and  Matches sourced from the small scale sector.</t>
  </si>
  <si>
    <t>- Hoteliering.</t>
  </si>
  <si>
    <t xml:space="preserve">- Paperboards, Paper including Specialty Paper &amp; Packaging. </t>
  </si>
  <si>
    <t xml:space="preserve">- Branded Garments, Greeting, Gifting &amp; Stationery, Packaged Foods </t>
  </si>
  <si>
    <t xml:space="preserve">   (Staples, Confectionery, Snack Foods,  Ready to Eat Foods).  </t>
  </si>
  <si>
    <t xml:space="preserve">   the levy / collection of which has been stayed. </t>
  </si>
  <si>
    <t>31.03.2005</t>
  </si>
  <si>
    <t>Twelve Months</t>
  </si>
  <si>
    <t>Audited Financial Results for the Quarter and Twelve Months ended 31st March, 2005</t>
  </si>
  <si>
    <t>Quarter and Twelve Months ended 31st March, 2005</t>
  </si>
  <si>
    <t>PROFIT BEFORE TAX  AND EXCEPTIONAL ITEMS (1+2-3-4-5)</t>
  </si>
  <si>
    <t>PROFIT AFTER TAXATION BEFORE EXCEPTIONAL ITEMS (6-7)</t>
  </si>
  <si>
    <t>EXCEPTIONAL ITEMS (NET OF TAX)</t>
  </si>
  <si>
    <t>PROFIT AFTER TAXATION (8+9)</t>
  </si>
  <si>
    <t>Dated : 27th May, 2005</t>
  </si>
  <si>
    <t>On Profit after Taxation before Exceptional Items</t>
  </si>
  <si>
    <t>Basic</t>
  </si>
  <si>
    <t>EARNING PER SHARE  (Rs.)</t>
  </si>
  <si>
    <t xml:space="preserve">On Profit after Taxation </t>
  </si>
  <si>
    <t>Provision for Taxation</t>
  </si>
  <si>
    <t>Exceptional Items (net of tax)</t>
  </si>
  <si>
    <t>Profit after Taxation</t>
  </si>
  <si>
    <t xml:space="preserve"> * Before considering provision of Rs. 337.25 Crores</t>
  </si>
  <si>
    <t xml:space="preserve">   (31.03.2004 - Rs. 1366.34 Crores) in respect of disputed State taxes,</t>
  </si>
  <si>
    <r>
      <t>*</t>
    </r>
    <r>
      <rPr>
        <sz val="10"/>
        <rFont val="Arial"/>
        <family val="2"/>
      </rPr>
      <t xml:space="preserve"> 249.43</t>
    </r>
  </si>
  <si>
    <r>
      <t xml:space="preserve">** </t>
    </r>
    <r>
      <rPr>
        <sz val="10"/>
        <rFont val="Arial"/>
        <family val="2"/>
      </rPr>
      <t>249434076</t>
    </r>
  </si>
  <si>
    <t>* Includes Rs. 1.21 Crores Share Capital Suspense in respect of shares awaiting allotment to erstwhile ITC Hotels Limited (ITCHL)  and Ansal Hotels Limited (AHL)</t>
  </si>
  <si>
    <t xml:space="preserve">** Includes 12,12,747 shares to be issued to erstwhile ITC Hotels Limited (ITCHL)  and Ansal Hotels Limited (AHL) shareholders consequent to amalgamation </t>
  </si>
  <si>
    <t>Rs. in Crores</t>
  </si>
  <si>
    <t>Income Tax thereon :</t>
  </si>
  <si>
    <t xml:space="preserve"> - Current Tax</t>
  </si>
  <si>
    <t xml:space="preserve"> - Deferred Tax</t>
  </si>
  <si>
    <t>Sub - total</t>
  </si>
  <si>
    <t>Exceptional Items (Net of Tax)</t>
  </si>
  <si>
    <t>(1)</t>
  </si>
  <si>
    <t xml:space="preserve">      </t>
  </si>
  <si>
    <t>The business groups comprise the following :</t>
  </si>
  <si>
    <t>(2)</t>
  </si>
  <si>
    <t>FMCG</t>
  </si>
  <si>
    <t xml:space="preserve">                                                                              </t>
  </si>
  <si>
    <t>Hotels</t>
  </si>
  <si>
    <t>Paperboards, Paper &amp; Packaging</t>
  </si>
  <si>
    <t>Agri Business</t>
  </si>
  <si>
    <t>(3)</t>
  </si>
  <si>
    <t xml:space="preserve">        </t>
  </si>
  <si>
    <t xml:space="preserve">(4)   </t>
  </si>
  <si>
    <t xml:space="preserve">(5)   </t>
  </si>
  <si>
    <t xml:space="preserve">(6)  </t>
  </si>
  <si>
    <t>The Hotels segment incorporates the impact of the amalgamation of erstwhile ITC Hotels Limited and Ansal Hotels Limited with the Company effective 1.4.2004.</t>
  </si>
  <si>
    <t xml:space="preserve">(7)  </t>
  </si>
  <si>
    <t xml:space="preserve">(8)  </t>
  </si>
  <si>
    <t>Figures for the previous year have been recast to conform to current presentation.</t>
  </si>
  <si>
    <t>The Company's corporate strategy aims at creating multiple drivers of growth anchored on its core competencies.The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t>
  </si>
  <si>
    <t>- Cigarettes &amp; Smoking Mixtures.</t>
  </si>
  <si>
    <t>- Agri commodities such as Rice, Soya, Wheat, Coffee and Leaf Tobacco.</t>
  </si>
  <si>
    <t>a)</t>
  </si>
  <si>
    <t>b)</t>
  </si>
  <si>
    <t>c)</t>
  </si>
  <si>
    <t>d)</t>
  </si>
  <si>
    <t>(Increase) / decrease in stock-in-trade</t>
  </si>
  <si>
    <t>Consumption of raw materials, etc.</t>
  </si>
  <si>
    <t>Staff cost</t>
  </si>
  <si>
    <t>Other expenditure</t>
  </si>
  <si>
    <t>NUMBER OF SHARES</t>
  </si>
  <si>
    <t xml:space="preserve">PERCENTAGE OF SHAREHOLDING </t>
  </si>
  <si>
    <t>*</t>
  </si>
  <si>
    <t>**</t>
  </si>
  <si>
    <t xml:space="preserve">   </t>
  </si>
  <si>
    <t xml:space="preserve">    </t>
  </si>
  <si>
    <t>(i)</t>
  </si>
  <si>
    <t xml:space="preserve"> </t>
  </si>
  <si>
    <t>The above results were reviewed by the Audit Committee and approved at the meeting of the Board of Directors of the Company held on 27th May, 2005.</t>
  </si>
  <si>
    <t>Figures for the previous year have been re-arranged wherever necessary.</t>
  </si>
  <si>
    <t>(ii)</t>
  </si>
  <si>
    <t>Gross Income comprises Segment Revenue and Other Income.</t>
  </si>
  <si>
    <t>(iii)</t>
  </si>
  <si>
    <t>(iv)</t>
  </si>
  <si>
    <t xml:space="preserve">         </t>
  </si>
  <si>
    <t xml:space="preserve">During the quarter, 11 Investor complaints were received, which were promptly attended to by the Company. No complaints were pending either at the beginning or at the end of the quarter. </t>
  </si>
  <si>
    <t>(v)</t>
  </si>
  <si>
    <t>Exceptional items comprise of :-</t>
  </si>
  <si>
    <t>(vi)</t>
  </si>
  <si>
    <t>(vii)</t>
  </si>
  <si>
    <t xml:space="preserve">          </t>
  </si>
  <si>
    <t>(viii)</t>
  </si>
  <si>
    <t>b)   Settlement of Excise claims for the period March 1, 1983 to February 28, 1987 in terms of the Deed of Settlement</t>
  </si>
  <si>
    <t>c)   One time cost relating to write down of inventories and restructuring of employees’ compensation arrangements</t>
  </si>
  <si>
    <t>d)   Excess of cost over fair value of Current Investment in preference shares of ICICI Bank Limited, originally</t>
  </si>
  <si>
    <t xml:space="preserve">      subscribed to by a wholly-owned subsidiary at the time of disengagement from, and restructuring of, the</t>
  </si>
  <si>
    <t xml:space="preserve">      financial services business</t>
  </si>
  <si>
    <t>The segment results are net of the depreciation charge of the newly opened hotels and the holding cost in respect  of Hotel Searock which has been the subject matter of a prolonged legal dispute.  This matter has  since been mutually resolved to the benefit of the Company.</t>
  </si>
  <si>
    <t>The Company's Agri Business markets agri commodities in the export and domestic markets; supplies agri raw materials to the Branded Packaged Foods Business and sources leaf tobacco for the Cigarettes Business. The segment results for the year are after absorbing costs relating to the expansion of the strategic e-choupal initiatives.</t>
  </si>
  <si>
    <t>Diluted</t>
  </si>
  <si>
    <t>Segment results of the new business activities namely 'FMCG - Others' largely reflect start up and business development costs.</t>
  </si>
  <si>
    <t>Profit Before Tax and Exceptional Items</t>
  </si>
  <si>
    <t xml:space="preserve">                             - Others</t>
  </si>
  <si>
    <t xml:space="preserve">                    ii)  Other un-allocable expenditure</t>
  </si>
  <si>
    <t xml:space="preserve">                         net of un-allocable income</t>
  </si>
  <si>
    <t>Profit after Taxation before Exceptional Items</t>
  </si>
  <si>
    <t>Includes Rs. 1.21 Crores Share Capital Suspense in respect of shares awaiting allotment to shareholders of erstwhile ITC Hotels Limited (ITCHL)  and Ansal Hotels Limited (AHL)  consequent to amalgamation of ITCHL and AHL with the Company with effect from 1.4.2004.  These shares have since been allotted on 9.5.2005.</t>
  </si>
  <si>
    <t>In accordance with the Scheme of Amalgamation of  ITC Hotels Limited and Ansal Hotels Limited with the Company (Scheme), as sanctioned by the Hon'ble High Courts at Calcutta and New Delhi on 24th Januray, 2005 and 2nd February, 2005, respectively, the assets and liabilities of the erstwhile ITC Hotels Limited and Ansal Hotels Limited were transferred to and vested in the Company with effect from 1st April, 2004. The Scheme has accordingly been given effect to in these results, and its impact reflected in the "Nine Months ended 31.12.2004", "Quarter ended 31.3.2005" and "Twelve months Ended 31.3.2005", as applicable.  Consequently, the figures for the previous year are not comparable to those of the current year.</t>
  </si>
  <si>
    <t>Includes 12,12,747 shares to be issued to shareholders of  ITCHL  and AHL consequent to amalgamation of ITCHL and AHL with the Company with effect from 1.4.2004.  These shares have since been issued on 9.5.2005.</t>
  </si>
  <si>
    <t xml:space="preserve">During the quarter, 1,23,672 Ordinary Shares of Rs. 10/- each were issued and allotted under the ITC Employee Stock Option Scheme. </t>
  </si>
  <si>
    <t xml:space="preserve">The above is as per Clause 41 of the Listing Agreement. </t>
  </si>
  <si>
    <t>In its Hotels business, the Company has been engaged in implementing its strategic investment plans to complete the ITC Welcomgroup chain. Capital employed of Rs. 1401 Crores (31.03.2004- Rs. 978 Crores) includes Rs. 428 Crores (31.03.2004 - Rs. 829 Crores) relating to investments in hotels which became operational in the last three years.</t>
  </si>
  <si>
    <t xml:space="preserve">      verdict in January 2005 [including Rs. 243.57 crores (Rs. 214.75 crores on account of taxes) relating to the period  </t>
  </si>
  <si>
    <t xml:space="preserve">       April to December 2004]</t>
  </si>
  <si>
    <t xml:space="preserve">a)   Provision for taxes and interest thereon on cigarettes and smoking mixtures reversed in view of favourable Court   </t>
  </si>
  <si>
    <t>Legacy assets acquired by the Company as part and parcel of the schemes facilitating exit from the Financial Services and Edible Oil Businesses in 1997 stand significantly reduced to Rs. 235 Crores (as at 31.03.2005) from Rs. 801 Crores (as at 31.03.2004).</t>
  </si>
  <si>
    <t>Disclosure as required under other clauses of the Listing Agreement</t>
  </si>
  <si>
    <t>Ended  31.03.2005</t>
  </si>
  <si>
    <t>Ended 31.03.2004</t>
  </si>
  <si>
    <t>NET PROFIT</t>
  </si>
  <si>
    <t>PROFIT BROUGHT FORWARD</t>
  </si>
  <si>
    <t>TOTAL</t>
  </si>
  <si>
    <t>ADJUSTMENT FOR HOTEL FOREIGN EXCHANGE RESERVE</t>
  </si>
  <si>
    <t>AVAILABLE FOR APPROPRIATION</t>
  </si>
  <si>
    <t>APPROPRIATION OF PROFIT / AND RESERVE</t>
  </si>
  <si>
    <t>a) Release from Debenture Redemption Reserve</t>
  </si>
  <si>
    <t>b) Transfer to General Reserve</t>
  </si>
  <si>
    <t>c) Profit carried forward</t>
  </si>
  <si>
    <t>DIVIDEND INCLUDING DIVIDEND TAX</t>
  </si>
  <si>
    <t>The above was approved at the meeting of the Board of Directors of the Company held on 27th May, 2005.</t>
  </si>
  <si>
    <t xml:space="preserve">The Register of Members of the Company will be closed for the purpose of dividend from 20th July, 2005 to 29th July, 2005 </t>
  </si>
  <si>
    <t>(both days inclusive).</t>
  </si>
  <si>
    <t>The 94th Annual General Meeting of the Company has been convened for 29th July, 2005.</t>
  </si>
  <si>
    <t>Registered Office:</t>
  </si>
  <si>
    <t xml:space="preserve">Virginia House, 37 J.L.Nehru Road, </t>
  </si>
  <si>
    <t>Kolkata - 700 071, India</t>
  </si>
  <si>
    <t>Place : Kolkata</t>
  </si>
  <si>
    <t>Audited Financial Results (Consolidated)</t>
  </si>
  <si>
    <t xml:space="preserve">Consolidated </t>
  </si>
  <si>
    <t xml:space="preserve">Financial Results for </t>
  </si>
  <si>
    <t>Ended</t>
  </si>
  <si>
    <t xml:space="preserve">Ended </t>
  </si>
  <si>
    <t xml:space="preserve"> 31.12.2002</t>
  </si>
  <si>
    <t>31.03.2003</t>
  </si>
  <si>
    <t>31.03.2002</t>
  </si>
  <si>
    <t>[ 1 ]</t>
  </si>
  <si>
    <t>[ 2 ]</t>
  </si>
  <si>
    <t>NET INCOME (1 + 2)</t>
  </si>
  <si>
    <t>[ 3 ]</t>
  </si>
  <si>
    <t>[ 4 ]</t>
  </si>
  <si>
    <t>[ 5 ]</t>
  </si>
  <si>
    <t>[ 6 ]</t>
  </si>
  <si>
    <t>PROVISION FOR TAXATION</t>
  </si>
  <si>
    <t>[ 7 ]</t>
  </si>
  <si>
    <t>[ 8 ]</t>
  </si>
  <si>
    <t>[ 9 ]</t>
  </si>
  <si>
    <t>[ 10 ]</t>
  </si>
  <si>
    <t>MINORITY INTERESTS</t>
  </si>
  <si>
    <t>[ 11 ]</t>
  </si>
  <si>
    <t>[ 12 ]</t>
  </si>
  <si>
    <t>(Ordinary shares of Rs. 10 each)</t>
  </si>
  <si>
    <t>RESERVES EXCLUDING REVALUATION  RESERVES</t>
  </si>
  <si>
    <t xml:space="preserve">      -</t>
  </si>
  <si>
    <t>AGGREGATE OF NON PROMOTER SHAREHOLDING</t>
  </si>
  <si>
    <t>[15]</t>
  </si>
  <si>
    <t>- NUMBER OF SHARES</t>
  </si>
  <si>
    <t>- PERCENTAGE OF SHAREHOLDING</t>
  </si>
  <si>
    <t xml:space="preserve">    For and on behalf of the Board</t>
  </si>
  <si>
    <t>for the Twelve Months ended 31st March, 2005</t>
  </si>
  <si>
    <t>PROFIT BEFORE TAXATION AND EXCEPTIONAL ITEMS (1+2-3-4-5)</t>
  </si>
  <si>
    <t>[ 13 ]</t>
  </si>
  <si>
    <t>PROFIT AFTER TAX BEFORE MINORITY INTERESTS (10+11)</t>
  </si>
  <si>
    <t>NET PROFIT (12-13)</t>
  </si>
  <si>
    <t>[ 14 ]</t>
  </si>
  <si>
    <t>[16]</t>
  </si>
  <si>
    <t>[17]</t>
  </si>
  <si>
    <t>- Basic</t>
  </si>
  <si>
    <t xml:space="preserve"> - Dilluted</t>
  </si>
  <si>
    <t>PROFIT AFTER TAXATION BEFORE SHARE OF PROFIT / (LOSS) OF ASSOCIATES AND MINORITY INTERESTS (8+9)</t>
  </si>
  <si>
    <t>SHARE OF PROFIT / (LOSS) OF ASSOCIATES</t>
  </si>
  <si>
    <t>On Net Profit before Exceptional items</t>
  </si>
  <si>
    <t>On Net Profit</t>
  </si>
  <si>
    <t xml:space="preserve">  shareholders consequent to amalgamation of ITCHL and AHL with ITC Limited with effect from 1.4.2004.</t>
  </si>
  <si>
    <t xml:space="preserve">   of ITCHL and AHL with ITC Limited with effect from 1.4.2004.</t>
  </si>
  <si>
    <t xml:space="preserve">The Board of Directors of the Company has recommended a dividend of Rs. 31.00 per Ordinary share of Rs. 10/- each for the financial year ended 31st March, 2005 and the dividend, if declared, will be paid on or after 1st August, 2005 to those members entitled thereto.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</si>
</sst>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_);\(0\)"/>
    <numFmt numFmtId="171" formatCode="0.00_);\(0.00\)"/>
    <numFmt numFmtId="172" formatCode="#,##0.00;\(#,##0.00\)"/>
    <numFmt numFmtId="173" formatCode="&quot;Yes&quot;;&quot;Yes&quot;;&quot;No&quot;"/>
    <numFmt numFmtId="174" formatCode="&quot;True&quot;;&quot;True&quot;;&quot;False&quot;"/>
    <numFmt numFmtId="175" formatCode="&quot;On&quot;;&quot;On&quot;;&quot;Off&quot;"/>
    <numFmt numFmtId="176" formatCode="0.0000000"/>
    <numFmt numFmtId="177" formatCode="0.000000"/>
    <numFmt numFmtId="178" formatCode="0.00000"/>
    <numFmt numFmtId="179" formatCode="0.0000"/>
    <numFmt numFmtId="180" formatCode="0.000"/>
  </numFmts>
  <fonts count="15">
    <font>
      <sz val="10"/>
      <name val="Arial"/>
      <family val="0"/>
    </font>
    <font>
      <b/>
      <sz val="14"/>
      <name val="Arial"/>
      <family val="2"/>
    </font>
    <font>
      <sz val="10"/>
      <color indexed="8"/>
      <name val="Arial"/>
      <family val="2"/>
    </font>
    <font>
      <b/>
      <sz val="10"/>
      <color indexed="8"/>
      <name val="Arial"/>
      <family val="2"/>
    </font>
    <font>
      <b/>
      <sz val="10"/>
      <name val="Arial"/>
      <family val="2"/>
    </font>
    <font>
      <sz val="10"/>
      <color indexed="10"/>
      <name val="Arial"/>
      <family val="2"/>
    </font>
    <font>
      <b/>
      <sz val="16"/>
      <name val="Arial"/>
      <family val="2"/>
    </font>
    <font>
      <b/>
      <sz val="12"/>
      <name val="Arial"/>
      <family val="2"/>
    </font>
    <font>
      <sz val="12"/>
      <name val="Arial"/>
      <family val="2"/>
    </font>
    <font>
      <b/>
      <u val="single"/>
      <sz val="10"/>
      <name val="Arial"/>
      <family val="0"/>
    </font>
    <font>
      <sz val="10"/>
      <color indexed="12"/>
      <name val="Arial"/>
      <family val="2"/>
    </font>
    <font>
      <u val="single"/>
      <sz val="10"/>
      <color indexed="12"/>
      <name val="Arial"/>
      <family val="0"/>
    </font>
    <font>
      <u val="single"/>
      <sz val="10"/>
      <color indexed="36"/>
      <name val="Arial"/>
      <family val="0"/>
    </font>
    <font>
      <sz val="10"/>
      <color indexed="43"/>
      <name val="Arial"/>
      <family val="2"/>
    </font>
    <font>
      <sz val="10"/>
      <color indexed="9"/>
      <name val="Arial"/>
      <family val="2"/>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1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indexed="8"/>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color indexed="8"/>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87">
    <xf numFmtId="0" fontId="0" fillId="0" borderId="0" xfId="0" applyAlignment="1">
      <alignment/>
    </xf>
    <xf numFmtId="0" fontId="0" fillId="0" borderId="0" xfId="0" applyFont="1" applyAlignment="1">
      <alignment/>
    </xf>
    <xf numFmtId="0" fontId="1" fillId="0" borderId="0" xfId="0" applyFont="1" applyAlignment="1">
      <alignment horizontal="center"/>
    </xf>
    <xf numFmtId="0" fontId="0" fillId="0" borderId="0" xfId="0" applyFont="1" applyBorder="1" applyAlignment="1">
      <alignment/>
    </xf>
    <xf numFmtId="170" fontId="0" fillId="0" borderId="0" xfId="0" applyNumberFormat="1" applyFont="1" applyAlignment="1">
      <alignment horizontal="center"/>
    </xf>
    <xf numFmtId="171" fontId="0" fillId="0" borderId="0" xfId="0" applyNumberFormat="1" applyFont="1" applyAlignment="1">
      <alignment horizontal="right"/>
    </xf>
    <xf numFmtId="2" fontId="0" fillId="0" borderId="0" xfId="0" applyNumberFormat="1" applyFont="1" applyAlignment="1">
      <alignment/>
    </xf>
    <xf numFmtId="171" fontId="0" fillId="0" borderId="0" xfId="0" applyNumberFormat="1" applyFont="1" applyAlignment="1">
      <alignment/>
    </xf>
    <xf numFmtId="171" fontId="2" fillId="0" borderId="0" xfId="0" applyNumberFormat="1" applyFont="1" applyAlignment="1">
      <alignment/>
    </xf>
    <xf numFmtId="2" fontId="3" fillId="0" borderId="0" xfId="0" applyNumberFormat="1" applyFont="1" applyBorder="1" applyAlignment="1">
      <alignment horizontal="center"/>
    </xf>
    <xf numFmtId="171" fontId="0" fillId="0" borderId="1" xfId="0" applyNumberFormat="1" applyFont="1" applyBorder="1" applyAlignment="1">
      <alignment horizontal="right"/>
    </xf>
    <xf numFmtId="2" fontId="0" fillId="0" borderId="0" xfId="0" applyNumberFormat="1" applyFont="1" applyBorder="1" applyAlignment="1">
      <alignment/>
    </xf>
    <xf numFmtId="171" fontId="0" fillId="0" borderId="1" xfId="0" applyNumberFormat="1" applyFont="1" applyBorder="1" applyAlignment="1">
      <alignment/>
    </xf>
    <xf numFmtId="2" fontId="2" fillId="0" borderId="0" xfId="0" applyNumberFormat="1" applyFont="1" applyBorder="1" applyAlignment="1">
      <alignment/>
    </xf>
    <xf numFmtId="171" fontId="0" fillId="0" borderId="2" xfId="0" applyNumberFormat="1" applyFont="1" applyBorder="1" applyAlignment="1">
      <alignment/>
    </xf>
    <xf numFmtId="0" fontId="0" fillId="0" borderId="0" xfId="0" applyFont="1" applyBorder="1" applyAlignment="1">
      <alignment horizontal="center"/>
    </xf>
    <xf numFmtId="171" fontId="0" fillId="0" borderId="3" xfId="0" applyNumberFormat="1" applyFont="1" applyBorder="1" applyAlignment="1">
      <alignment/>
    </xf>
    <xf numFmtId="0" fontId="4"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170" fontId="0" fillId="0" borderId="0" xfId="0" applyNumberFormat="1" applyFont="1" applyAlignment="1">
      <alignment horizontal="right"/>
    </xf>
    <xf numFmtId="0" fontId="0" fillId="0" borderId="0" xfId="0" applyAlignment="1">
      <alignment/>
    </xf>
    <xf numFmtId="171" fontId="0" fillId="0" borderId="0" xfId="0" applyNumberFormat="1" applyAlignment="1">
      <alignment/>
    </xf>
    <xf numFmtId="0" fontId="0" fillId="0" borderId="0" xfId="0" applyBorder="1" applyAlignment="1">
      <alignment/>
    </xf>
    <xf numFmtId="0" fontId="0" fillId="0" borderId="4" xfId="0" applyBorder="1" applyAlignment="1">
      <alignment/>
    </xf>
    <xf numFmtId="171" fontId="7" fillId="0" borderId="5" xfId="0" applyNumberFormat="1" applyFont="1" applyBorder="1" applyAlignment="1">
      <alignment horizontal="right"/>
    </xf>
    <xf numFmtId="171" fontId="7" fillId="0" borderId="4" xfId="0" applyNumberFormat="1" applyFont="1" applyBorder="1" applyAlignment="1">
      <alignment horizontal="right"/>
    </xf>
    <xf numFmtId="0" fontId="0" fillId="0" borderId="1" xfId="0" applyBorder="1" applyAlignment="1">
      <alignment/>
    </xf>
    <xf numFmtId="0" fontId="0" fillId="0" borderId="6" xfId="0" applyBorder="1" applyAlignment="1">
      <alignment/>
    </xf>
    <xf numFmtId="171" fontId="7" fillId="0" borderId="1" xfId="0" applyNumberFormat="1" applyFont="1" applyBorder="1" applyAlignment="1">
      <alignment horizontal="right"/>
    </xf>
    <xf numFmtId="171" fontId="7" fillId="0" borderId="6" xfId="0" applyNumberFormat="1" applyFont="1" applyBorder="1" applyAlignment="1">
      <alignment horizontal="right"/>
    </xf>
    <xf numFmtId="0" fontId="0" fillId="0" borderId="7" xfId="0" applyBorder="1" applyAlignment="1">
      <alignment/>
    </xf>
    <xf numFmtId="171" fontId="7" fillId="0" borderId="8" xfId="0" applyNumberFormat="1" applyFont="1" applyBorder="1" applyAlignment="1">
      <alignment horizontal="right"/>
    </xf>
    <xf numFmtId="171" fontId="7" fillId="0" borderId="7" xfId="0" applyNumberFormat="1" applyFont="1" applyBorder="1" applyAlignment="1">
      <alignment horizontal="right"/>
    </xf>
    <xf numFmtId="171" fontId="0" fillId="0" borderId="6" xfId="0" applyNumberFormat="1" applyBorder="1" applyAlignment="1">
      <alignment/>
    </xf>
    <xf numFmtId="171" fontId="0" fillId="0" borderId="2" xfId="0" applyNumberFormat="1" applyBorder="1" applyAlignment="1">
      <alignment/>
    </xf>
    <xf numFmtId="0" fontId="7" fillId="0" borderId="6" xfId="0" applyFont="1" applyBorder="1" applyAlignment="1">
      <alignment/>
    </xf>
    <xf numFmtId="2" fontId="0" fillId="0" borderId="1" xfId="0" applyNumberFormat="1" applyBorder="1" applyAlignment="1">
      <alignment/>
    </xf>
    <xf numFmtId="171" fontId="0" fillId="0" borderId="7" xfId="0" applyNumberFormat="1" applyBorder="1" applyAlignment="1">
      <alignment/>
    </xf>
    <xf numFmtId="171" fontId="7" fillId="0" borderId="9" xfId="0" applyNumberFormat="1" applyFont="1" applyBorder="1" applyAlignment="1">
      <alignment/>
    </xf>
    <xf numFmtId="2" fontId="7" fillId="0" borderId="1" xfId="0" applyNumberFormat="1" applyFont="1" applyBorder="1" applyAlignment="1">
      <alignment/>
    </xf>
    <xf numFmtId="171" fontId="0" fillId="0" borderId="4" xfId="0" applyNumberFormat="1" applyBorder="1" applyAlignment="1">
      <alignment/>
    </xf>
    <xf numFmtId="171" fontId="0" fillId="0" borderId="3" xfId="0" applyNumberFormat="1" applyBorder="1" applyAlignment="1">
      <alignment/>
    </xf>
    <xf numFmtId="171" fontId="7" fillId="0" borderId="2" xfId="0" applyNumberFormat="1" applyFont="1" applyBorder="1" applyAlignment="1">
      <alignment/>
    </xf>
    <xf numFmtId="171" fontId="7" fillId="0" borderId="6" xfId="0" applyNumberFormat="1" applyFont="1" applyBorder="1" applyAlignment="1">
      <alignment/>
    </xf>
    <xf numFmtId="0" fontId="7" fillId="0" borderId="7" xfId="0" applyFont="1" applyBorder="1" applyAlignment="1">
      <alignment/>
    </xf>
    <xf numFmtId="171" fontId="7" fillId="0" borderId="3" xfId="0" applyNumberFormat="1" applyFont="1" applyBorder="1" applyAlignment="1">
      <alignment/>
    </xf>
    <xf numFmtId="171" fontId="7" fillId="0" borderId="7" xfId="0" applyNumberFormat="1" applyFont="1" applyBorder="1" applyAlignment="1">
      <alignment/>
    </xf>
    <xf numFmtId="2" fontId="0" fillId="0" borderId="0" xfId="0" applyNumberFormat="1" applyBorder="1" applyAlignment="1">
      <alignment/>
    </xf>
    <xf numFmtId="171" fontId="7" fillId="0" borderId="10" xfId="0" applyNumberFormat="1" applyFont="1" applyBorder="1" applyAlignment="1">
      <alignment/>
    </xf>
    <xf numFmtId="2" fontId="7" fillId="0" borderId="0" xfId="0" applyNumberFormat="1" applyFont="1" applyBorder="1" applyAlignment="1">
      <alignment/>
    </xf>
    <xf numFmtId="171" fontId="7" fillId="0" borderId="4" xfId="0" applyNumberFormat="1" applyFont="1" applyBorder="1" applyAlignment="1">
      <alignment/>
    </xf>
    <xf numFmtId="171" fontId="8" fillId="0" borderId="6" xfId="0" applyNumberFormat="1" applyFont="1" applyBorder="1" applyAlignment="1">
      <alignment/>
    </xf>
    <xf numFmtId="0" fontId="7" fillId="0" borderId="1" xfId="0" applyFont="1" applyBorder="1" applyAlignment="1">
      <alignment/>
    </xf>
    <xf numFmtId="171" fontId="0" fillId="0" borderId="0" xfId="0" applyNumberFormat="1" applyBorder="1" applyAlignment="1">
      <alignment/>
    </xf>
    <xf numFmtId="0" fontId="0" fillId="0" borderId="8" xfId="0" applyBorder="1" applyAlignment="1">
      <alignment/>
    </xf>
    <xf numFmtId="171" fontId="0" fillId="0" borderId="11" xfId="0" applyNumberFormat="1" applyBorder="1" applyAlignment="1">
      <alignment/>
    </xf>
    <xf numFmtId="0" fontId="0" fillId="0" borderId="0" xfId="0" applyFont="1" applyAlignment="1">
      <alignment horizontal="left"/>
    </xf>
    <xf numFmtId="0" fontId="0" fillId="0" borderId="0" xfId="0" applyAlignment="1">
      <alignment horizontal="left"/>
    </xf>
    <xf numFmtId="171" fontId="7" fillId="0" borderId="0" xfId="0" applyNumberFormat="1" applyFont="1" applyBorder="1" applyAlignment="1">
      <alignment/>
    </xf>
    <xf numFmtId="171" fontId="0" fillId="0" borderId="6" xfId="0" applyNumberFormat="1" applyFont="1" applyBorder="1" applyAlignment="1">
      <alignment/>
    </xf>
    <xf numFmtId="0" fontId="5" fillId="0" borderId="0" xfId="0" applyFont="1" applyAlignment="1">
      <alignment/>
    </xf>
    <xf numFmtId="0" fontId="4" fillId="0" borderId="0" xfId="0" applyNumberFormat="1" applyFont="1" applyAlignment="1">
      <alignment/>
    </xf>
    <xf numFmtId="2" fontId="0" fillId="0" borderId="0" xfId="0" applyNumberFormat="1" applyAlignment="1">
      <alignment/>
    </xf>
    <xf numFmtId="0" fontId="9" fillId="0" borderId="0" xfId="0" applyNumberFormat="1" applyFont="1" applyAlignment="1">
      <alignment/>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horizontal="right"/>
    </xf>
    <xf numFmtId="0" fontId="0" fillId="0" borderId="0" xfId="0" applyNumberFormat="1" applyFont="1" applyAlignment="1">
      <alignment horizontal="center"/>
    </xf>
    <xf numFmtId="2" fontId="10" fillId="0" borderId="0" xfId="0" applyNumberFormat="1" applyFont="1" applyAlignment="1">
      <alignment/>
    </xf>
    <xf numFmtId="171" fontId="10" fillId="0" borderId="0" xfId="0" applyNumberFormat="1" applyFont="1" applyAlignment="1">
      <alignment/>
    </xf>
    <xf numFmtId="171" fontId="0" fillId="0" borderId="8" xfId="0" applyNumberFormat="1" applyFont="1" applyBorder="1" applyAlignment="1">
      <alignment/>
    </xf>
    <xf numFmtId="171" fontId="0" fillId="0" borderId="0" xfId="0" applyNumberFormat="1" applyFont="1" applyBorder="1" applyAlignment="1">
      <alignment/>
    </xf>
    <xf numFmtId="171" fontId="0" fillId="0" borderId="11" xfId="0" applyNumberFormat="1" applyFont="1" applyBorder="1" applyAlignment="1">
      <alignment/>
    </xf>
    <xf numFmtId="171" fontId="0" fillId="0" borderId="7" xfId="0" applyNumberFormat="1" applyFont="1" applyBorder="1" applyAlignment="1">
      <alignment/>
    </xf>
    <xf numFmtId="0" fontId="0" fillId="0" borderId="0" xfId="0" applyNumberFormat="1" applyFont="1" applyAlignment="1" quotePrefix="1">
      <alignment/>
    </xf>
    <xf numFmtId="2" fontId="0" fillId="0" borderId="0" xfId="0" applyNumberFormat="1" applyFont="1" applyBorder="1" applyAlignment="1">
      <alignment horizontal="right"/>
    </xf>
    <xf numFmtId="171" fontId="2" fillId="0" borderId="0" xfId="0" applyNumberFormat="1" applyFont="1" applyBorder="1" applyAlignment="1">
      <alignment/>
    </xf>
    <xf numFmtId="170" fontId="0" fillId="0" borderId="0" xfId="0" applyNumberFormat="1" applyFont="1" applyBorder="1" applyAlignment="1">
      <alignment/>
    </xf>
    <xf numFmtId="170" fontId="2" fillId="0" borderId="0" xfId="0" applyNumberFormat="1" applyFont="1" applyBorder="1" applyAlignment="1">
      <alignment/>
    </xf>
    <xf numFmtId="0" fontId="13" fillId="0" borderId="0" xfId="0" applyFont="1" applyAlignment="1">
      <alignment/>
    </xf>
    <xf numFmtId="170" fontId="13" fillId="0" borderId="0" xfId="0" applyNumberFormat="1" applyFont="1" applyAlignment="1">
      <alignment horizontal="center"/>
    </xf>
    <xf numFmtId="171" fontId="13" fillId="0" borderId="0" xfId="0" applyNumberFormat="1" applyFont="1" applyAlignment="1">
      <alignment horizontal="right"/>
    </xf>
    <xf numFmtId="2" fontId="13" fillId="0" borderId="0" xfId="0" applyNumberFormat="1" applyFont="1" applyAlignment="1">
      <alignment/>
    </xf>
    <xf numFmtId="170" fontId="0" fillId="0" borderId="5" xfId="0" applyNumberFormat="1" applyFont="1" applyBorder="1" applyAlignment="1">
      <alignment horizontal="center"/>
    </xf>
    <xf numFmtId="2" fontId="4" fillId="0" borderId="5" xfId="0" applyNumberFormat="1" applyFont="1" applyBorder="1" applyAlignment="1">
      <alignment horizontal="right"/>
    </xf>
    <xf numFmtId="171" fontId="4" fillId="0" borderId="5" xfId="0" applyNumberFormat="1" applyFont="1" applyBorder="1" applyAlignment="1">
      <alignment horizontal="right"/>
    </xf>
    <xf numFmtId="2" fontId="4" fillId="0" borderId="4" xfId="0" applyNumberFormat="1" applyFont="1" applyBorder="1" applyAlignment="1">
      <alignment horizontal="right"/>
    </xf>
    <xf numFmtId="0" fontId="0" fillId="0" borderId="6" xfId="0" applyFont="1" applyBorder="1" applyAlignment="1">
      <alignment/>
    </xf>
    <xf numFmtId="170" fontId="0" fillId="0" borderId="1" xfId="0" applyNumberFormat="1" applyFont="1" applyBorder="1" applyAlignment="1">
      <alignment horizontal="center"/>
    </xf>
    <xf numFmtId="2" fontId="4" fillId="0" borderId="1" xfId="0" applyNumberFormat="1" applyFont="1" applyBorder="1" applyAlignment="1">
      <alignment horizontal="right"/>
    </xf>
    <xf numFmtId="171" fontId="4" fillId="0" borderId="1" xfId="0" applyNumberFormat="1" applyFont="1" applyBorder="1" applyAlignment="1">
      <alignment horizontal="right"/>
    </xf>
    <xf numFmtId="2" fontId="4" fillId="0" borderId="6" xfId="0" applyNumberFormat="1" applyFont="1" applyBorder="1" applyAlignment="1">
      <alignment horizontal="right"/>
    </xf>
    <xf numFmtId="171" fontId="4" fillId="0" borderId="6" xfId="0" applyNumberFormat="1" applyFont="1" applyBorder="1" applyAlignment="1">
      <alignment horizontal="right"/>
    </xf>
    <xf numFmtId="170" fontId="0" fillId="0" borderId="8" xfId="0" applyNumberFormat="1" applyFont="1" applyBorder="1" applyAlignment="1">
      <alignment horizontal="center"/>
    </xf>
    <xf numFmtId="2" fontId="4" fillId="0" borderId="8" xfId="0" applyNumberFormat="1" applyFont="1" applyBorder="1" applyAlignment="1">
      <alignment horizontal="right"/>
    </xf>
    <xf numFmtId="170" fontId="0" fillId="0" borderId="12" xfId="0" applyNumberFormat="1" applyFont="1" applyBorder="1" applyAlignment="1">
      <alignment horizontal="center"/>
    </xf>
    <xf numFmtId="171" fontId="4" fillId="0" borderId="13" xfId="0" applyNumberFormat="1" applyFont="1" applyBorder="1" applyAlignment="1">
      <alignment horizontal="right"/>
    </xf>
    <xf numFmtId="2" fontId="4" fillId="0" borderId="13" xfId="0" applyNumberFormat="1" applyFont="1" applyBorder="1" applyAlignment="1">
      <alignment horizontal="center"/>
    </xf>
    <xf numFmtId="2" fontId="4" fillId="0" borderId="13" xfId="0" applyNumberFormat="1" applyFont="1" applyBorder="1" applyAlignment="1">
      <alignment horizontal="right"/>
    </xf>
    <xf numFmtId="0" fontId="0" fillId="0" borderId="1" xfId="0" applyFont="1" applyBorder="1" applyAlignment="1">
      <alignment/>
    </xf>
    <xf numFmtId="2" fontId="0" fillId="0" borderId="1" xfId="0" applyNumberFormat="1" applyFont="1" applyBorder="1" applyAlignment="1">
      <alignment horizontal="center"/>
    </xf>
    <xf numFmtId="2" fontId="0" fillId="0" borderId="1" xfId="0" applyNumberFormat="1" applyFont="1" applyBorder="1" applyAlignment="1">
      <alignment horizontal="right"/>
    </xf>
    <xf numFmtId="171" fontId="0" fillId="0" borderId="6" xfId="0" applyNumberFormat="1" applyFont="1" applyBorder="1" applyAlignment="1">
      <alignment horizontal="right"/>
    </xf>
    <xf numFmtId="171" fontId="0" fillId="0" borderId="7" xfId="0" applyNumberFormat="1" applyFont="1" applyBorder="1" applyAlignment="1">
      <alignment horizontal="right"/>
    </xf>
    <xf numFmtId="171" fontId="0" fillId="0" borderId="0" xfId="0" applyNumberFormat="1" applyFont="1" applyBorder="1" applyAlignment="1">
      <alignment horizontal="right"/>
    </xf>
    <xf numFmtId="170" fontId="0" fillId="0" borderId="14" xfId="0" applyNumberFormat="1" applyFont="1" applyBorder="1" applyAlignment="1">
      <alignment horizontal="center"/>
    </xf>
    <xf numFmtId="171" fontId="0" fillId="0" borderId="14" xfId="0" applyNumberFormat="1" applyFont="1" applyBorder="1" applyAlignment="1">
      <alignment horizontal="right"/>
    </xf>
    <xf numFmtId="171" fontId="0" fillId="0" borderId="14" xfId="0" applyNumberFormat="1" applyFont="1" applyBorder="1" applyAlignment="1">
      <alignment/>
    </xf>
    <xf numFmtId="171" fontId="0" fillId="0" borderId="1" xfId="0" applyNumberFormat="1" applyFont="1" applyFill="1" applyBorder="1" applyAlignment="1">
      <alignment/>
    </xf>
    <xf numFmtId="170" fontId="0" fillId="0" borderId="4" xfId="0" applyNumberFormat="1" applyFont="1" applyBorder="1" applyAlignment="1">
      <alignment horizontal="center"/>
    </xf>
    <xf numFmtId="171" fontId="0" fillId="0" borderId="4" xfId="0" applyNumberFormat="1" applyFont="1" applyBorder="1" applyAlignment="1">
      <alignment horizontal="right"/>
    </xf>
    <xf numFmtId="171" fontId="0" fillId="0" borderId="15" xfId="0" applyNumberFormat="1" applyFont="1" applyBorder="1" applyAlignment="1">
      <alignment horizontal="right"/>
    </xf>
    <xf numFmtId="170" fontId="0" fillId="0" borderId="2" xfId="0" applyNumberFormat="1" applyFont="1" applyBorder="1" applyAlignment="1">
      <alignment horizontal="center"/>
    </xf>
    <xf numFmtId="171" fontId="0" fillId="0" borderId="2" xfId="0" applyNumberFormat="1" applyFont="1" applyBorder="1" applyAlignment="1">
      <alignment horizontal="right"/>
    </xf>
    <xf numFmtId="2" fontId="0" fillId="0" borderId="6" xfId="0" applyNumberFormat="1" applyFont="1" applyBorder="1" applyAlignment="1">
      <alignment/>
    </xf>
    <xf numFmtId="2" fontId="0" fillId="0" borderId="2" xfId="0" applyNumberFormat="1" applyFont="1" applyBorder="1" applyAlignment="1">
      <alignment/>
    </xf>
    <xf numFmtId="1" fontId="0" fillId="0" borderId="2" xfId="0" applyNumberFormat="1" applyFont="1" applyBorder="1" applyAlignment="1">
      <alignment/>
    </xf>
    <xf numFmtId="170" fontId="0" fillId="0" borderId="2" xfId="0" applyNumberFormat="1" applyFont="1" applyBorder="1" applyAlignment="1">
      <alignment/>
    </xf>
    <xf numFmtId="170" fontId="0" fillId="0" borderId="3" xfId="0" applyNumberFormat="1" applyFont="1" applyBorder="1" applyAlignment="1">
      <alignment horizontal="center"/>
    </xf>
    <xf numFmtId="2" fontId="0" fillId="0" borderId="3" xfId="0" applyNumberFormat="1" applyFont="1" applyBorder="1" applyAlignment="1">
      <alignment/>
    </xf>
    <xf numFmtId="170" fontId="0" fillId="0" borderId="6" xfId="0" applyNumberFormat="1" applyFont="1" applyBorder="1" applyAlignment="1">
      <alignment horizontal="center"/>
    </xf>
    <xf numFmtId="0" fontId="0" fillId="0" borderId="2" xfId="0" applyBorder="1" applyAlignment="1">
      <alignment/>
    </xf>
    <xf numFmtId="170" fontId="4" fillId="0" borderId="6" xfId="0" applyNumberFormat="1" applyFont="1" applyBorder="1" applyAlignment="1">
      <alignment horizontal="right"/>
    </xf>
    <xf numFmtId="0" fontId="0" fillId="0" borderId="0" xfId="0" applyFont="1" applyFill="1" applyBorder="1" applyAlignment="1">
      <alignment/>
    </xf>
    <xf numFmtId="170" fontId="0" fillId="0" borderId="0" xfId="0" applyNumberFormat="1" applyFont="1" applyBorder="1" applyAlignment="1">
      <alignment horizontal="center"/>
    </xf>
    <xf numFmtId="171" fontId="0" fillId="0" borderId="4" xfId="0" applyNumberFormat="1" applyFont="1" applyBorder="1" applyAlignment="1">
      <alignment/>
    </xf>
    <xf numFmtId="171" fontId="0" fillId="0" borderId="5" xfId="0" applyNumberFormat="1" applyFont="1" applyBorder="1" applyAlignment="1">
      <alignment horizontal="right"/>
    </xf>
    <xf numFmtId="171" fontId="0" fillId="0" borderId="8" xfId="0" applyNumberFormat="1" applyFont="1" applyBorder="1" applyAlignment="1">
      <alignment horizontal="right"/>
    </xf>
    <xf numFmtId="171" fontId="4" fillId="0" borderId="0" xfId="0" applyNumberFormat="1" applyFont="1" applyBorder="1" applyAlignment="1">
      <alignment horizontal="right"/>
    </xf>
    <xf numFmtId="2" fontId="4" fillId="0" borderId="11" xfId="0" applyNumberFormat="1" applyFont="1" applyBorder="1" applyAlignment="1">
      <alignment horizontal="right"/>
    </xf>
    <xf numFmtId="171" fontId="0" fillId="0" borderId="12" xfId="0" applyNumberFormat="1" applyFont="1" applyBorder="1" applyAlignment="1">
      <alignment horizontal="right"/>
    </xf>
    <xf numFmtId="171" fontId="8" fillId="0" borderId="0" xfId="0" applyNumberFormat="1" applyFont="1" applyAlignment="1">
      <alignment horizontal="right"/>
    </xf>
    <xf numFmtId="0" fontId="0" fillId="0" borderId="0" xfId="0" applyAlignment="1">
      <alignment vertical="top"/>
    </xf>
    <xf numFmtId="0" fontId="0" fillId="0" borderId="0" xfId="0" applyNumberFormat="1" applyFont="1" applyAlignment="1" quotePrefix="1">
      <alignment vertical="top"/>
    </xf>
    <xf numFmtId="0" fontId="0" fillId="0" borderId="0" xfId="0" applyNumberFormat="1" applyFont="1" applyAlignment="1">
      <alignment horizontal="left"/>
    </xf>
    <xf numFmtId="0" fontId="0" fillId="0" borderId="0" xfId="0" applyNumberFormat="1" applyFont="1" applyAlignment="1" quotePrefix="1">
      <alignment/>
    </xf>
    <xf numFmtId="0" fontId="0" fillId="0" borderId="0" xfId="0" applyNumberFormat="1" applyFont="1" applyAlignment="1" quotePrefix="1">
      <alignment vertical="top"/>
    </xf>
    <xf numFmtId="0" fontId="0" fillId="0" borderId="0" xfId="0" applyFont="1" applyAlignment="1">
      <alignment horizontal="left"/>
    </xf>
    <xf numFmtId="0" fontId="0" fillId="0" borderId="5" xfId="0" applyFont="1" applyBorder="1" applyAlignment="1">
      <alignment/>
    </xf>
    <xf numFmtId="0" fontId="0" fillId="0" borderId="15"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10" xfId="0" applyFont="1" applyBorder="1" applyAlignment="1">
      <alignment/>
    </xf>
    <xf numFmtId="0" fontId="0" fillId="0" borderId="2" xfId="0" applyNumberFormat="1" applyFont="1" applyBorder="1" applyAlignment="1">
      <alignment/>
    </xf>
    <xf numFmtId="0" fontId="0" fillId="0" borderId="8" xfId="0" applyFont="1" applyBorder="1" applyAlignment="1">
      <alignment/>
    </xf>
    <xf numFmtId="0" fontId="0" fillId="0" borderId="14" xfId="0" applyFont="1" applyBorder="1" applyAlignment="1">
      <alignment/>
    </xf>
    <xf numFmtId="0" fontId="0" fillId="0" borderId="6" xfId="0" applyNumberFormat="1" applyFont="1" applyBorder="1" applyAlignment="1">
      <alignment/>
    </xf>
    <xf numFmtId="0" fontId="0" fillId="0" borderId="4" xfId="0" applyNumberFormat="1" applyFont="1" applyBorder="1" applyAlignment="1">
      <alignment/>
    </xf>
    <xf numFmtId="0" fontId="0" fillId="0" borderId="1" xfId="0" applyFont="1" applyBorder="1" applyAlignment="1" quotePrefix="1">
      <alignment/>
    </xf>
    <xf numFmtId="0" fontId="0" fillId="0" borderId="0" xfId="0" applyFont="1" applyAlignment="1">
      <alignment vertical="top"/>
    </xf>
    <xf numFmtId="171" fontId="2" fillId="0" borderId="0" xfId="0" applyNumberFormat="1" applyFont="1" applyBorder="1" applyAlignment="1">
      <alignment vertical="top"/>
    </xf>
    <xf numFmtId="0" fontId="0" fillId="0" borderId="0" xfId="0" applyFont="1" applyBorder="1" applyAlignment="1">
      <alignment vertical="top"/>
    </xf>
    <xf numFmtId="0" fontId="0" fillId="0" borderId="0" xfId="0" applyFont="1" applyAlignment="1" quotePrefix="1">
      <alignment/>
    </xf>
    <xf numFmtId="0" fontId="0" fillId="0" borderId="0" xfId="0" applyFont="1" applyAlignment="1">
      <alignment horizontal="right"/>
    </xf>
    <xf numFmtId="2" fontId="4" fillId="0" borderId="7" xfId="0" applyNumberFormat="1" applyFont="1" applyBorder="1" applyAlignment="1">
      <alignment horizontal="right"/>
    </xf>
    <xf numFmtId="171" fontId="4" fillId="0" borderId="16" xfId="0" applyNumberFormat="1" applyFont="1" applyBorder="1" applyAlignment="1">
      <alignment horizontal="center"/>
    </xf>
    <xf numFmtId="171" fontId="0" fillId="0" borderId="6" xfId="0" applyNumberFormat="1" applyFont="1" applyBorder="1" applyAlignment="1">
      <alignment horizontal="center"/>
    </xf>
    <xf numFmtId="171" fontId="0" fillId="0" borderId="9" xfId="0" applyNumberFormat="1" applyFont="1" applyBorder="1" applyAlignment="1">
      <alignment/>
    </xf>
    <xf numFmtId="43" fontId="0" fillId="0" borderId="6" xfId="15" applyFont="1" applyBorder="1" applyAlignment="1">
      <alignment/>
    </xf>
    <xf numFmtId="43" fontId="0" fillId="0" borderId="6" xfId="15" applyBorder="1" applyAlignment="1">
      <alignment/>
    </xf>
    <xf numFmtId="170" fontId="4" fillId="0" borderId="2" xfId="0" applyNumberFormat="1" applyFont="1" applyBorder="1" applyAlignment="1">
      <alignment horizontal="right"/>
    </xf>
    <xf numFmtId="2" fontId="4" fillId="0" borderId="17" xfId="0" applyNumberFormat="1" applyFont="1" applyBorder="1" applyAlignment="1">
      <alignment horizontal="right"/>
    </xf>
    <xf numFmtId="2" fontId="4" fillId="0" borderId="0" xfId="0" applyNumberFormat="1" applyFont="1" applyBorder="1" applyAlignment="1">
      <alignment horizontal="right"/>
    </xf>
    <xf numFmtId="2" fontId="4" fillId="0" borderId="12" xfId="0" applyNumberFormat="1" applyFont="1" applyBorder="1" applyAlignment="1">
      <alignment horizontal="right"/>
    </xf>
    <xf numFmtId="171" fontId="0" fillId="0" borderId="0" xfId="0" applyNumberFormat="1" applyFont="1" applyFill="1" applyBorder="1" applyAlignment="1">
      <alignment/>
    </xf>
    <xf numFmtId="170" fontId="4" fillId="0" borderId="1" xfId="0" applyNumberFormat="1" applyFont="1" applyBorder="1" applyAlignment="1">
      <alignment horizontal="right"/>
    </xf>
    <xf numFmtId="1" fontId="0" fillId="0" borderId="0" xfId="0" applyNumberFormat="1" applyFont="1" applyBorder="1" applyAlignment="1">
      <alignment/>
    </xf>
    <xf numFmtId="2" fontId="0" fillId="0" borderId="11" xfId="0" applyNumberFormat="1" applyFont="1" applyBorder="1" applyAlignment="1">
      <alignment/>
    </xf>
    <xf numFmtId="43" fontId="0" fillId="0" borderId="0" xfId="15" applyFont="1" applyBorder="1" applyAlignment="1">
      <alignment/>
    </xf>
    <xf numFmtId="170" fontId="0" fillId="0" borderId="6" xfId="0" applyNumberFormat="1" applyFont="1" applyBorder="1" applyAlignment="1">
      <alignment horizontal="right"/>
    </xf>
    <xf numFmtId="0" fontId="0" fillId="0" borderId="0" xfId="0" applyAlignment="1" quotePrefix="1">
      <alignment vertical="top"/>
    </xf>
    <xf numFmtId="171" fontId="0" fillId="0" borderId="0" xfId="0" applyNumberFormat="1" applyFont="1" applyBorder="1" applyAlignment="1" quotePrefix="1">
      <alignment horizontal="left"/>
    </xf>
    <xf numFmtId="171" fontId="3" fillId="0" borderId="0" xfId="0" applyNumberFormat="1" applyFont="1" applyBorder="1" applyAlignment="1">
      <alignment horizontal="right"/>
    </xf>
    <xf numFmtId="171" fontId="3" fillId="0" borderId="0" xfId="0" applyNumberFormat="1" applyFont="1" applyBorder="1" applyAlignment="1">
      <alignment horizontal="center"/>
    </xf>
    <xf numFmtId="171" fontId="2" fillId="0" borderId="0" xfId="0" applyNumberFormat="1" applyFont="1" applyBorder="1" applyAlignment="1">
      <alignment horizontal="center"/>
    </xf>
    <xf numFmtId="17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Border="1" applyAlignment="1">
      <alignment/>
    </xf>
    <xf numFmtId="2" fontId="4" fillId="0" borderId="0" xfId="0" applyNumberFormat="1" applyFont="1" applyBorder="1" applyAlignment="1">
      <alignment/>
    </xf>
    <xf numFmtId="2" fontId="4" fillId="0" borderId="0" xfId="0" applyNumberFormat="1" applyFont="1" applyAlignment="1">
      <alignment horizontal="right"/>
    </xf>
    <xf numFmtId="171" fontId="0" fillId="0" borderId="0" xfId="0" applyNumberFormat="1" applyFont="1" applyBorder="1" applyAlignment="1">
      <alignment horizontal="centerContinuous"/>
    </xf>
    <xf numFmtId="0" fontId="0" fillId="0" borderId="17" xfId="0" applyFont="1" applyBorder="1" applyAlignment="1">
      <alignment/>
    </xf>
    <xf numFmtId="171" fontId="0" fillId="0" borderId="15" xfId="0" applyNumberFormat="1" applyFont="1" applyBorder="1" applyAlignment="1">
      <alignment horizontal="center"/>
    </xf>
    <xf numFmtId="0" fontId="0" fillId="0" borderId="11" xfId="0" applyFont="1" applyBorder="1" applyAlignment="1">
      <alignment/>
    </xf>
    <xf numFmtId="171" fontId="0" fillId="0" borderId="3" xfId="0" applyNumberFormat="1" applyFont="1" applyBorder="1" applyAlignment="1">
      <alignment horizontal="center"/>
    </xf>
    <xf numFmtId="0" fontId="4" fillId="0" borderId="0" xfId="0" applyFont="1" applyBorder="1" applyAlignment="1">
      <alignment/>
    </xf>
    <xf numFmtId="171" fontId="4" fillId="0" borderId="2" xfId="0" applyNumberFormat="1" applyFont="1" applyBorder="1" applyAlignment="1">
      <alignment/>
    </xf>
    <xf numFmtId="0" fontId="4" fillId="0" borderId="11" xfId="0" applyFont="1" applyBorder="1" applyAlignment="1">
      <alignment/>
    </xf>
    <xf numFmtId="171" fontId="4" fillId="0" borderId="3" xfId="0" applyNumberFormat="1" applyFont="1" applyBorder="1" applyAlignment="1">
      <alignment/>
    </xf>
    <xf numFmtId="10" fontId="0" fillId="2" borderId="0" xfId="0" applyNumberFormat="1" applyFont="1" applyFill="1" applyAlignment="1">
      <alignment/>
    </xf>
    <xf numFmtId="0" fontId="0" fillId="0" borderId="0" xfId="0" applyFont="1" applyAlignment="1">
      <alignment horizontal="center"/>
    </xf>
    <xf numFmtId="10" fontId="0" fillId="2" borderId="0" xfId="0" applyNumberFormat="1" applyFont="1" applyFill="1" applyAlignment="1">
      <alignment/>
    </xf>
    <xf numFmtId="43" fontId="0" fillId="0" borderId="2" xfId="15" applyFont="1" applyBorder="1" applyAlignment="1" quotePrefix="1">
      <alignment horizontal="center"/>
    </xf>
    <xf numFmtId="0" fontId="7" fillId="0" borderId="0" xfId="0" applyNumberFormat="1" applyFont="1" applyAlignment="1">
      <alignment horizontal="centerContinuous"/>
    </xf>
    <xf numFmtId="0" fontId="0" fillId="0" borderId="0" xfId="0" applyNumberFormat="1" applyFont="1" applyAlignment="1">
      <alignment horizontal="centerContinuous"/>
    </xf>
    <xf numFmtId="10" fontId="0" fillId="2" borderId="0" xfId="0" applyNumberFormat="1" applyFont="1" applyFill="1" applyAlignment="1">
      <alignment horizontal="centerContinuous"/>
    </xf>
    <xf numFmtId="0" fontId="0" fillId="0" borderId="0" xfId="0" applyNumberFormat="1" applyFont="1" applyAlignment="1">
      <alignment horizontal="centerContinuous"/>
    </xf>
    <xf numFmtId="0" fontId="0" fillId="0" borderId="17" xfId="0" applyNumberFormat="1" applyFont="1" applyBorder="1" applyAlignment="1">
      <alignment horizontal="centerContinuous"/>
    </xf>
    <xf numFmtId="10" fontId="0" fillId="2" borderId="17" xfId="0" applyNumberFormat="1" applyFont="1" applyFill="1" applyBorder="1" applyAlignment="1">
      <alignment horizontal="centerContinuous"/>
    </xf>
    <xf numFmtId="0" fontId="0" fillId="0" borderId="0" xfId="0" applyNumberFormat="1" applyFont="1" applyBorder="1" applyAlignment="1">
      <alignment horizontal="centerContinuous"/>
    </xf>
    <xf numFmtId="10" fontId="0" fillId="2" borderId="0" xfId="0" applyNumberFormat="1" applyFont="1" applyFill="1" applyBorder="1" applyAlignment="1">
      <alignment horizontal="centerContinuous"/>
    </xf>
    <xf numFmtId="0" fontId="0" fillId="0" borderId="1" xfId="0" applyNumberFormat="1" applyFont="1" applyBorder="1" applyAlignment="1">
      <alignment/>
    </xf>
    <xf numFmtId="0" fontId="0" fillId="0" borderId="0" xfId="0" applyFont="1" applyBorder="1" applyAlignment="1">
      <alignment horizontal="center"/>
    </xf>
    <xf numFmtId="0" fontId="0" fillId="0" borderId="1" xfId="0" applyNumberFormat="1" applyFont="1" applyBorder="1" applyAlignment="1">
      <alignment horizontal="center"/>
    </xf>
    <xf numFmtId="10" fontId="0" fillId="2"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1" xfId="0" applyFont="1" applyBorder="1" applyAlignment="1">
      <alignment/>
    </xf>
    <xf numFmtId="0" fontId="0" fillId="0" borderId="8" xfId="0" applyNumberFormat="1" applyFont="1" applyBorder="1" applyAlignment="1">
      <alignment horizontal="center"/>
    </xf>
    <xf numFmtId="0" fontId="0" fillId="0" borderId="11" xfId="0" applyNumberFormat="1" applyFont="1" applyBorder="1" applyAlignment="1">
      <alignment horizontal="center"/>
    </xf>
    <xf numFmtId="0" fontId="0" fillId="0" borderId="8" xfId="0" applyFont="1" applyBorder="1" applyAlignment="1">
      <alignment/>
    </xf>
    <xf numFmtId="0" fontId="0" fillId="0" borderId="11" xfId="0" applyFont="1" applyBorder="1" applyAlignment="1">
      <alignment horizontal="center"/>
    </xf>
    <xf numFmtId="10" fontId="0" fillId="2" borderId="11" xfId="0" applyNumberFormat="1" applyFont="1" applyFill="1" applyBorder="1" applyAlignment="1">
      <alignment horizontal="center"/>
    </xf>
    <xf numFmtId="0" fontId="0" fillId="0" borderId="7" xfId="0" applyNumberFormat="1" applyFont="1" applyBorder="1" applyAlignment="1">
      <alignment horizontal="center"/>
    </xf>
    <xf numFmtId="0" fontId="0" fillId="0" borderId="0" xfId="0" applyNumberFormat="1" applyFont="1" applyBorder="1" applyAlignment="1">
      <alignment/>
    </xf>
    <xf numFmtId="0" fontId="0" fillId="0" borderId="4" xfId="0" applyNumberFormat="1" applyFont="1" applyBorder="1" applyAlignment="1">
      <alignment horizontal="center"/>
    </xf>
    <xf numFmtId="2" fontId="0" fillId="0" borderId="1" xfId="0" applyNumberFormat="1" applyFont="1" applyBorder="1" applyAlignment="1">
      <alignment/>
    </xf>
    <xf numFmtId="10" fontId="0" fillId="3" borderId="0" xfId="0" applyNumberFormat="1" applyFont="1" applyFill="1" applyBorder="1" applyAlignment="1">
      <alignment/>
    </xf>
    <xf numFmtId="171" fontId="0" fillId="0" borderId="1" xfId="0" applyNumberFormat="1" applyFont="1" applyBorder="1" applyAlignment="1">
      <alignment/>
    </xf>
    <xf numFmtId="171" fontId="0" fillId="3" borderId="0" xfId="0" applyNumberFormat="1" applyFont="1" applyFill="1" applyBorder="1" applyAlignment="1">
      <alignment/>
    </xf>
    <xf numFmtId="171" fontId="0" fillId="0" borderId="6" xfId="0" applyNumberFormat="1" applyFont="1" applyBorder="1" applyAlignment="1">
      <alignment/>
    </xf>
    <xf numFmtId="171" fontId="0" fillId="0" borderId="7" xfId="0" applyNumberFormat="1" applyFont="1" applyBorder="1" applyAlignment="1">
      <alignment/>
    </xf>
    <xf numFmtId="0" fontId="0" fillId="0" borderId="14" xfId="0" applyNumberFormat="1" applyFont="1" applyBorder="1" applyAlignment="1">
      <alignment/>
    </xf>
    <xf numFmtId="0" fontId="0" fillId="0" borderId="12" xfId="0" applyFont="1" applyBorder="1" applyAlignment="1">
      <alignment horizontal="center"/>
    </xf>
    <xf numFmtId="2" fontId="0" fillId="0" borderId="14" xfId="0" applyNumberFormat="1" applyFont="1" applyBorder="1" applyAlignment="1">
      <alignment/>
    </xf>
    <xf numFmtId="10" fontId="0" fillId="2" borderId="12" xfId="0" applyNumberFormat="1" applyFont="1" applyFill="1" applyBorder="1" applyAlignment="1">
      <alignment/>
    </xf>
    <xf numFmtId="171" fontId="0" fillId="0" borderId="14" xfId="0" applyNumberFormat="1" applyFont="1" applyBorder="1" applyAlignment="1">
      <alignment/>
    </xf>
    <xf numFmtId="171" fontId="0" fillId="0" borderId="12" xfId="0" applyNumberFormat="1" applyFont="1" applyBorder="1" applyAlignment="1">
      <alignment/>
    </xf>
    <xf numFmtId="171" fontId="0" fillId="0" borderId="9" xfId="0" applyNumberFormat="1" applyFont="1" applyBorder="1" applyAlignment="1">
      <alignment/>
    </xf>
    <xf numFmtId="171" fontId="0" fillId="0" borderId="4" xfId="0" applyNumberFormat="1" applyFont="1" applyBorder="1" applyAlignment="1">
      <alignment/>
    </xf>
    <xf numFmtId="2" fontId="0" fillId="0" borderId="0" xfId="0" applyNumberFormat="1" applyFont="1" applyBorder="1" applyAlignment="1">
      <alignment/>
    </xf>
    <xf numFmtId="171" fontId="0" fillId="0" borderId="0" xfId="0" applyNumberFormat="1" applyFont="1" applyBorder="1" applyAlignment="1">
      <alignment/>
    </xf>
    <xf numFmtId="10" fontId="0" fillId="2" borderId="0" xfId="0" applyNumberFormat="1" applyFont="1" applyFill="1" applyBorder="1" applyAlignment="1">
      <alignment/>
    </xf>
    <xf numFmtId="2" fontId="0" fillId="0" borderId="1" xfId="0" applyNumberFormat="1" applyFont="1" applyBorder="1" applyAlignment="1">
      <alignment horizontal="center"/>
    </xf>
    <xf numFmtId="171" fontId="0" fillId="0" borderId="1" xfId="0" applyNumberFormat="1" applyFont="1" applyBorder="1" applyAlignment="1">
      <alignment horizontal="right"/>
    </xf>
    <xf numFmtId="171" fontId="0" fillId="0" borderId="0" xfId="0" applyNumberFormat="1" applyFont="1" applyBorder="1" applyAlignment="1">
      <alignment horizontal="center"/>
    </xf>
    <xf numFmtId="171" fontId="0" fillId="0" borderId="6" xfId="0" applyNumberFormat="1" applyFont="1" applyBorder="1" applyAlignment="1">
      <alignment horizontal="right"/>
    </xf>
    <xf numFmtId="1" fontId="0" fillId="0" borderId="1" xfId="0" applyNumberFormat="1" applyFont="1" applyBorder="1" applyAlignment="1">
      <alignment/>
    </xf>
    <xf numFmtId="170" fontId="0" fillId="0" borderId="0" xfId="0" applyNumberFormat="1" applyFont="1" applyBorder="1" applyAlignment="1">
      <alignment/>
    </xf>
    <xf numFmtId="0" fontId="0" fillId="0" borderId="8" xfId="0" applyNumberFormat="1" applyFont="1" applyBorder="1" applyAlignment="1">
      <alignment/>
    </xf>
    <xf numFmtId="1" fontId="0" fillId="0" borderId="8" xfId="0" applyNumberFormat="1" applyFont="1" applyBorder="1" applyAlignment="1">
      <alignment/>
    </xf>
    <xf numFmtId="10" fontId="0" fillId="2" borderId="11" xfId="0" applyNumberFormat="1" applyFont="1" applyFill="1" applyBorder="1" applyAlignment="1">
      <alignment/>
    </xf>
    <xf numFmtId="170" fontId="0" fillId="0" borderId="8" xfId="0" applyNumberFormat="1" applyFont="1" applyBorder="1" applyAlignment="1">
      <alignment/>
    </xf>
    <xf numFmtId="170" fontId="0" fillId="0" borderId="11" xfId="0" applyNumberFormat="1" applyFont="1" applyBorder="1" applyAlignment="1">
      <alignment/>
    </xf>
    <xf numFmtId="170" fontId="0" fillId="0" borderId="7"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Border="1" applyAlignment="1">
      <alignment horizontal="center"/>
    </xf>
    <xf numFmtId="2" fontId="0" fillId="0" borderId="0" xfId="0" applyNumberFormat="1" applyBorder="1" applyAlignment="1">
      <alignment/>
    </xf>
    <xf numFmtId="10" fontId="0" fillId="2" borderId="0" xfId="0" applyNumberFormat="1" applyFont="1" applyFill="1" applyBorder="1" applyAlignment="1">
      <alignment/>
    </xf>
    <xf numFmtId="0" fontId="0" fillId="0" borderId="0" xfId="0" applyNumberFormat="1" applyBorder="1" applyAlignment="1">
      <alignment/>
    </xf>
    <xf numFmtId="170" fontId="0" fillId="0" borderId="6" xfId="0" applyNumberFormat="1" applyFont="1" applyBorder="1" applyAlignment="1">
      <alignment/>
    </xf>
    <xf numFmtId="43" fontId="0" fillId="0" borderId="6" xfId="15" applyFont="1" applyBorder="1" applyAlignment="1">
      <alignment/>
    </xf>
    <xf numFmtId="2" fontId="0" fillId="0" borderId="1" xfId="0" applyNumberFormat="1" applyFont="1" applyBorder="1" applyAlignment="1">
      <alignment/>
    </xf>
    <xf numFmtId="0" fontId="0" fillId="0" borderId="5" xfId="0" applyNumberFormat="1" applyFont="1" applyBorder="1" applyAlignment="1">
      <alignment/>
    </xf>
    <xf numFmtId="2" fontId="0" fillId="0" borderId="1" xfId="0" applyNumberFormat="1" applyFont="1" applyBorder="1" applyAlignment="1" quotePrefix="1">
      <alignment/>
    </xf>
    <xf numFmtId="2" fontId="0" fillId="0" borderId="0" xfId="0" applyNumberFormat="1" applyAlignment="1">
      <alignment/>
    </xf>
    <xf numFmtId="0" fontId="14" fillId="0" borderId="0" xfId="0" applyFont="1" applyAlignment="1">
      <alignment horizontal="left"/>
    </xf>
    <xf numFmtId="171" fontId="0" fillId="0" borderId="6" xfId="15" applyNumberFormat="1" applyFont="1" applyBorder="1" applyAlignment="1">
      <alignment horizontal="right"/>
    </xf>
    <xf numFmtId="0" fontId="1" fillId="0" borderId="0" xfId="0" applyFont="1" applyAlignment="1">
      <alignment horizontal="center"/>
    </xf>
    <xf numFmtId="2" fontId="3" fillId="0" borderId="0" xfId="0" applyNumberFormat="1" applyFont="1" applyBorder="1" applyAlignment="1">
      <alignment horizontal="center"/>
    </xf>
    <xf numFmtId="0" fontId="0" fillId="0" borderId="0" xfId="0" applyFont="1" applyFill="1" applyBorder="1" applyAlignment="1">
      <alignment horizontal="justify" vertical="top" wrapText="1"/>
    </xf>
    <xf numFmtId="2" fontId="0" fillId="0" borderId="1" xfId="0" applyNumberFormat="1" applyFont="1" applyBorder="1" applyAlignment="1">
      <alignment horizontal="left"/>
    </xf>
    <xf numFmtId="2" fontId="0" fillId="0" borderId="2" xfId="0" applyNumberFormat="1" applyFont="1" applyBorder="1" applyAlignment="1">
      <alignment horizontal="left"/>
    </xf>
    <xf numFmtId="0" fontId="0" fillId="0" borderId="0" xfId="0" applyFont="1" applyBorder="1" applyAlignment="1">
      <alignment wrapText="1"/>
    </xf>
    <xf numFmtId="0" fontId="0" fillId="0" borderId="0" xfId="0" applyBorder="1" applyAlignment="1">
      <alignment wrapText="1"/>
    </xf>
    <xf numFmtId="0" fontId="0" fillId="0" borderId="14" xfId="0" applyNumberFormat="1" applyFont="1" applyBorder="1" applyAlignment="1">
      <alignment horizontal="left"/>
    </xf>
    <xf numFmtId="0" fontId="0" fillId="0" borderId="10" xfId="0" applyNumberFormat="1" applyFont="1" applyBorder="1" applyAlignment="1">
      <alignment horizontal="left"/>
    </xf>
    <xf numFmtId="0" fontId="0" fillId="0" borderId="0" xfId="0" applyAlignment="1">
      <alignment horizontal="justify" vertical="top" wrapText="1"/>
    </xf>
    <xf numFmtId="0" fontId="6" fillId="0" borderId="0" xfId="0" applyFont="1" applyAlignment="1">
      <alignment horizontal="center"/>
    </xf>
    <xf numFmtId="2" fontId="7" fillId="0" borderId="0" xfId="0" applyNumberFormat="1" applyFont="1" applyAlignment="1">
      <alignment horizontal="center"/>
    </xf>
    <xf numFmtId="0" fontId="0" fillId="0" borderId="0" xfId="0" applyNumberFormat="1" applyFont="1" applyAlignment="1">
      <alignment vertical="top" wrapText="1"/>
    </xf>
    <xf numFmtId="0" fontId="0" fillId="0" borderId="0" xfId="0" applyAlignment="1">
      <alignment vertical="top" wrapText="1"/>
    </xf>
    <xf numFmtId="0" fontId="0" fillId="0" borderId="5" xfId="0" applyNumberFormat="1" applyFont="1" applyBorder="1" applyAlignment="1">
      <alignment horizontal="center"/>
    </xf>
    <xf numFmtId="0" fontId="0" fillId="0" borderId="17" xfId="0" applyNumberFormat="1" applyFont="1" applyBorder="1" applyAlignment="1">
      <alignment horizontal="center"/>
    </xf>
    <xf numFmtId="0" fontId="0" fillId="0" borderId="15" xfId="0" applyNumberFormat="1" applyFont="1" applyBorder="1" applyAlignment="1">
      <alignment horizontal="center"/>
    </xf>
    <xf numFmtId="0" fontId="0" fillId="0" borderId="1" xfId="0" applyNumberFormat="1" applyFont="1" applyBorder="1" applyAlignment="1">
      <alignment horizontal="center"/>
    </xf>
    <xf numFmtId="0" fontId="0" fillId="0" borderId="0" xfId="0" applyNumberFormat="1" applyFont="1" applyBorder="1" applyAlignment="1">
      <alignment horizontal="center"/>
    </xf>
    <xf numFmtId="0" fontId="0" fillId="0" borderId="2" xfId="0" applyNumberFormat="1" applyFont="1" applyBorder="1" applyAlignment="1">
      <alignment horizontal="center"/>
    </xf>
    <xf numFmtId="0" fontId="0" fillId="0" borderId="1" xfId="0" applyNumberFormat="1" applyFont="1" applyBorder="1" applyAlignment="1">
      <alignment horizontal="center"/>
    </xf>
    <xf numFmtId="0" fontId="0" fillId="0" borderId="0" xfId="0" applyNumberFormat="1" applyFont="1" applyBorder="1" applyAlignment="1">
      <alignment horizontal="center"/>
    </xf>
    <xf numFmtId="0" fontId="0" fillId="0" borderId="2" xfId="0" applyNumberFormat="1" applyFont="1" applyBorder="1" applyAlignment="1">
      <alignment horizontal="center"/>
    </xf>
    <xf numFmtId="0" fontId="0" fillId="0" borderId="8" xfId="0" applyNumberFormat="1" applyFont="1" applyBorder="1" applyAlignment="1">
      <alignment horizontal="center"/>
    </xf>
    <xf numFmtId="0" fontId="0" fillId="0" borderId="11" xfId="0" applyNumberFormat="1" applyFont="1" applyBorder="1" applyAlignment="1">
      <alignment horizontal="center"/>
    </xf>
    <xf numFmtId="0" fontId="0" fillId="0" borderId="3"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N177"/>
  <sheetViews>
    <sheetView tabSelected="1" view="pageBreakPreview" zoomScale="60" zoomScaleNormal="75" workbookViewId="0" topLeftCell="A1">
      <selection activeCell="F176" sqref="F176"/>
    </sheetView>
  </sheetViews>
  <sheetFormatPr defaultColWidth="9.140625" defaultRowHeight="12.75"/>
  <cols>
    <col min="1" max="1" width="4.421875" style="1" customWidth="1"/>
    <col min="2" max="2" width="5.28125" style="1" customWidth="1"/>
    <col min="3" max="3" width="57.140625" style="1" customWidth="1"/>
    <col min="4" max="4" width="7.00390625" style="4" customWidth="1"/>
    <col min="5" max="5" width="14.8515625" style="5" customWidth="1"/>
    <col min="6" max="6" width="15.00390625" style="6" customWidth="1"/>
    <col min="7" max="7" width="18.421875" style="6" bestFit="1" customWidth="1"/>
    <col min="8" max="8" width="2.8515625" style="6" customWidth="1"/>
    <col min="9" max="9" width="17.28125" style="7" customWidth="1"/>
    <col min="10" max="10" width="15.8515625" style="8" customWidth="1"/>
    <col min="11" max="11" width="2.57421875" style="1" customWidth="1"/>
    <col min="12" max="12" width="13.57421875" style="3" bestFit="1" customWidth="1"/>
    <col min="13" max="16384" width="9.140625" style="1" customWidth="1"/>
  </cols>
  <sheetData>
    <row r="3" spans="2:10" ht="18">
      <c r="B3" s="261" t="s">
        <v>0</v>
      </c>
      <c r="C3" s="261"/>
      <c r="D3" s="261"/>
      <c r="E3" s="261"/>
      <c r="F3" s="261"/>
      <c r="G3" s="261"/>
      <c r="H3" s="261"/>
      <c r="I3" s="261"/>
      <c r="J3" s="2"/>
    </row>
    <row r="5" spans="2:12" ht="12.75">
      <c r="B5" s="262" t="s">
        <v>65</v>
      </c>
      <c r="C5" s="262"/>
      <c r="D5" s="262"/>
      <c r="E5" s="262"/>
      <c r="F5" s="262"/>
      <c r="G5" s="262"/>
      <c r="H5" s="262"/>
      <c r="I5" s="262"/>
      <c r="J5" s="9"/>
      <c r="K5" s="9"/>
      <c r="L5" s="9"/>
    </row>
    <row r="6" spans="3:10" ht="12.75">
      <c r="C6" s="83"/>
      <c r="D6" s="84"/>
      <c r="E6" s="85"/>
      <c r="F6" s="86"/>
      <c r="G6" s="86"/>
      <c r="H6" s="86"/>
      <c r="I6" s="5" t="s">
        <v>1</v>
      </c>
      <c r="J6" s="5"/>
    </row>
    <row r="7" spans="2:10" ht="12.75">
      <c r="B7" s="142"/>
      <c r="C7" s="143"/>
      <c r="D7" s="87"/>
      <c r="E7" s="89" t="s">
        <v>2</v>
      </c>
      <c r="F7" s="90" t="s">
        <v>2</v>
      </c>
      <c r="G7" s="88" t="s">
        <v>64</v>
      </c>
      <c r="H7" s="165"/>
      <c r="I7" s="90" t="s">
        <v>64</v>
      </c>
      <c r="J7" s="176"/>
    </row>
    <row r="8" spans="2:10" ht="12.75">
      <c r="B8" s="103"/>
      <c r="C8" s="144"/>
      <c r="D8" s="92"/>
      <c r="E8" s="94" t="s">
        <v>4</v>
      </c>
      <c r="F8" s="95" t="s">
        <v>4</v>
      </c>
      <c r="G8" s="93" t="s">
        <v>4</v>
      </c>
      <c r="H8" s="166"/>
      <c r="I8" s="96" t="s">
        <v>4</v>
      </c>
      <c r="J8" s="176"/>
    </row>
    <row r="9" spans="2:10" ht="12.75">
      <c r="B9" s="103"/>
      <c r="C9" s="145"/>
      <c r="D9" s="97"/>
      <c r="E9" s="98" t="s">
        <v>63</v>
      </c>
      <c r="F9" s="98" t="s">
        <v>5</v>
      </c>
      <c r="G9" s="98" t="s">
        <v>63</v>
      </c>
      <c r="H9" s="133"/>
      <c r="I9" s="158" t="s">
        <v>5</v>
      </c>
      <c r="J9" s="176"/>
    </row>
    <row r="10" spans="2:10" ht="12.75">
      <c r="B10" s="149"/>
      <c r="C10" s="146"/>
      <c r="D10" s="99"/>
      <c r="E10" s="100"/>
      <c r="F10" s="101"/>
      <c r="G10" s="102"/>
      <c r="H10" s="167"/>
      <c r="I10" s="159"/>
      <c r="J10" s="177"/>
    </row>
    <row r="11" spans="2:10" ht="12.75">
      <c r="B11" s="103"/>
      <c r="C11" s="144"/>
      <c r="D11" s="92"/>
      <c r="E11" s="10"/>
      <c r="F11" s="104"/>
      <c r="G11" s="105"/>
      <c r="H11" s="79"/>
      <c r="I11" s="160"/>
      <c r="J11" s="178"/>
    </row>
    <row r="12" spans="2:13" ht="12.75">
      <c r="B12" s="150" t="s">
        <v>6</v>
      </c>
      <c r="D12" s="92"/>
      <c r="E12" s="10">
        <v>3593.68</v>
      </c>
      <c r="F12" s="10">
        <v>3307.031807144</v>
      </c>
      <c r="G12" s="10">
        <v>13585.39</v>
      </c>
      <c r="H12" s="117"/>
      <c r="I12" s="106">
        <v>12039.9239659</v>
      </c>
      <c r="J12" s="80"/>
      <c r="K12" s="6"/>
      <c r="L12" s="11"/>
      <c r="M12" s="6"/>
    </row>
    <row r="13" spans="2:13" ht="12.75">
      <c r="B13" s="150" t="s">
        <v>7</v>
      </c>
      <c r="D13" s="92">
        <v>-1</v>
      </c>
      <c r="E13" s="10">
        <v>2177.1056430169992</v>
      </c>
      <c r="F13" s="10">
        <v>1881.937238086</v>
      </c>
      <c r="G13" s="10">
        <v>7639.445643016999</v>
      </c>
      <c r="H13" s="175"/>
      <c r="I13" s="106">
        <v>6470.4406104</v>
      </c>
      <c r="J13" s="80"/>
      <c r="K13" s="6"/>
      <c r="L13" s="11"/>
      <c r="M13" s="6"/>
    </row>
    <row r="14" spans="2:13" ht="12.75">
      <c r="B14" s="150" t="s">
        <v>8</v>
      </c>
      <c r="D14" s="92">
        <v>-2</v>
      </c>
      <c r="E14" s="10">
        <v>59.31980629999998</v>
      </c>
      <c r="F14" s="10">
        <v>56.220964878</v>
      </c>
      <c r="G14" s="10">
        <v>235.8098063</v>
      </c>
      <c r="H14" s="117"/>
      <c r="I14" s="106">
        <v>224.8757665</v>
      </c>
      <c r="J14" s="80"/>
      <c r="K14" s="6"/>
      <c r="L14" s="11"/>
      <c r="M14" s="6"/>
    </row>
    <row r="15" spans="2:13" ht="12.75">
      <c r="B15" s="150" t="s">
        <v>9</v>
      </c>
      <c r="D15" s="92"/>
      <c r="E15" s="10">
        <v>2236.425449316999</v>
      </c>
      <c r="F15" s="10">
        <v>1938.1582029639999</v>
      </c>
      <c r="G15" s="131">
        <v>7875.255449316999</v>
      </c>
      <c r="H15" s="117"/>
      <c r="I15" s="117">
        <v>6695.3163769</v>
      </c>
      <c r="J15" s="179"/>
      <c r="K15" s="6"/>
      <c r="L15" s="11"/>
      <c r="M15" s="6"/>
    </row>
    <row r="16" spans="2:13" ht="12.75">
      <c r="B16" s="268" t="s">
        <v>10</v>
      </c>
      <c r="C16" s="269"/>
      <c r="D16" s="109"/>
      <c r="E16" s="110"/>
      <c r="F16" s="111"/>
      <c r="G16" s="110"/>
      <c r="H16" s="134"/>
      <c r="I16" s="161"/>
      <c r="J16" s="80"/>
      <c r="K16" s="6"/>
      <c r="M16" s="6"/>
    </row>
    <row r="17" spans="2:13" ht="12.75">
      <c r="B17" s="151" t="s">
        <v>11</v>
      </c>
      <c r="D17" s="92">
        <v>-3</v>
      </c>
      <c r="E17" s="10">
        <v>1513.8903110689998</v>
      </c>
      <c r="F17" s="12">
        <v>1343.186939383</v>
      </c>
      <c r="G17" s="112">
        <v>4846.890311069</v>
      </c>
      <c r="H17" s="168"/>
      <c r="I17" s="60">
        <v>4109.8533053</v>
      </c>
      <c r="J17" s="80"/>
      <c r="K17" s="6"/>
      <c r="L17" s="13"/>
      <c r="M17" s="6"/>
    </row>
    <row r="18" spans="2:13" ht="12.75">
      <c r="B18" s="103" t="s">
        <v>112</v>
      </c>
      <c r="C18" s="147" t="s">
        <v>116</v>
      </c>
      <c r="D18" s="92"/>
      <c r="E18" s="10">
        <v>30.13533364899999</v>
      </c>
      <c r="F18" s="106">
        <v>-31.094221014000034</v>
      </c>
      <c r="G18" s="10">
        <v>-67.854666351</v>
      </c>
      <c r="H18" s="117"/>
      <c r="I18" s="106">
        <v>-189.45316830000002</v>
      </c>
      <c r="J18" s="80"/>
      <c r="K18" s="6"/>
      <c r="L18" s="11"/>
      <c r="M18" s="6"/>
    </row>
    <row r="19" spans="2:14" ht="12.75">
      <c r="B19" s="103" t="s">
        <v>113</v>
      </c>
      <c r="C19" s="147" t="s">
        <v>117</v>
      </c>
      <c r="D19" s="92"/>
      <c r="E19" s="10">
        <v>829.6422531059995</v>
      </c>
      <c r="F19" s="106">
        <v>841.9485314099999</v>
      </c>
      <c r="G19" s="10">
        <v>2837.4022531059995</v>
      </c>
      <c r="H19" s="117"/>
      <c r="I19" s="106">
        <v>2577.2321930999997</v>
      </c>
      <c r="J19" s="80"/>
      <c r="K19" s="6"/>
      <c r="L19" s="11"/>
      <c r="M19" s="6"/>
      <c r="N19" s="6"/>
    </row>
    <row r="20" spans="2:13" ht="12.75">
      <c r="B20" s="103" t="s">
        <v>114</v>
      </c>
      <c r="C20" s="147" t="s">
        <v>118</v>
      </c>
      <c r="D20" s="92"/>
      <c r="E20" s="10">
        <v>145.54724843300005</v>
      </c>
      <c r="F20" s="106">
        <v>140.38016373699998</v>
      </c>
      <c r="G20" s="10">
        <v>467.25724843300003</v>
      </c>
      <c r="H20" s="117"/>
      <c r="I20" s="106">
        <v>416.4777506</v>
      </c>
      <c r="J20" s="80"/>
      <c r="K20" s="6"/>
      <c r="L20" s="11"/>
      <c r="M20" s="6"/>
    </row>
    <row r="21" spans="2:13" ht="12.75">
      <c r="B21" s="103" t="s">
        <v>115</v>
      </c>
      <c r="C21" s="147" t="s">
        <v>119</v>
      </c>
      <c r="D21" s="92"/>
      <c r="E21" s="10">
        <v>508.5554758810001</v>
      </c>
      <c r="F21" s="106">
        <v>391.9524652500001</v>
      </c>
      <c r="G21" s="10">
        <v>1610.075475881</v>
      </c>
      <c r="H21" s="117"/>
      <c r="I21" s="106">
        <v>1305.5865299</v>
      </c>
      <c r="J21" s="80"/>
      <c r="K21" s="6"/>
      <c r="L21" s="11"/>
      <c r="M21" s="6"/>
    </row>
    <row r="22" spans="2:13" ht="12.75">
      <c r="B22" s="150" t="s">
        <v>16</v>
      </c>
      <c r="D22" s="92">
        <v>-4</v>
      </c>
      <c r="E22" s="10">
        <v>1.2637742229999986</v>
      </c>
      <c r="F22" s="106">
        <v>8.1810053</v>
      </c>
      <c r="G22" s="10">
        <v>42.433774223</v>
      </c>
      <c r="H22" s="117"/>
      <c r="I22" s="106">
        <v>24.7916697</v>
      </c>
      <c r="J22" s="80"/>
      <c r="K22" s="6"/>
      <c r="L22" s="11"/>
      <c r="M22" s="6"/>
    </row>
    <row r="23" spans="2:13" ht="12.75">
      <c r="B23" s="150" t="s">
        <v>17</v>
      </c>
      <c r="D23" s="92">
        <v>-5</v>
      </c>
      <c r="E23" s="10">
        <v>89.74090483000003</v>
      </c>
      <c r="F23" s="106">
        <v>62.5331033</v>
      </c>
      <c r="G23" s="10">
        <v>312.87090483000003</v>
      </c>
      <c r="H23" s="117"/>
      <c r="I23" s="106">
        <v>241.6212097</v>
      </c>
      <c r="J23" s="80"/>
      <c r="K23" s="6"/>
      <c r="L23" s="11"/>
      <c r="M23" s="6"/>
    </row>
    <row r="24" spans="2:13" ht="12.75">
      <c r="B24" s="150" t="s">
        <v>67</v>
      </c>
      <c r="D24" s="92">
        <v>-6</v>
      </c>
      <c r="E24" s="10">
        <v>631.5404591949996</v>
      </c>
      <c r="F24" s="10">
        <v>524.2571549809999</v>
      </c>
      <c r="G24" s="10">
        <v>2673.0704591949993</v>
      </c>
      <c r="H24" s="108"/>
      <c r="I24" s="106">
        <v>2319.0601922</v>
      </c>
      <c r="J24" s="179"/>
      <c r="K24" s="6"/>
      <c r="L24" s="11"/>
      <c r="M24" s="6"/>
    </row>
    <row r="25" spans="2:13" ht="12.75">
      <c r="B25" s="268" t="s">
        <v>10</v>
      </c>
      <c r="C25" s="269"/>
      <c r="D25" s="109"/>
      <c r="E25" s="110"/>
      <c r="F25" s="111"/>
      <c r="G25" s="110"/>
      <c r="H25" s="134"/>
      <c r="I25" s="161"/>
      <c r="J25" s="80"/>
      <c r="K25" s="6"/>
      <c r="M25" s="6"/>
    </row>
    <row r="26" spans="2:13" ht="12.75">
      <c r="B26" s="151" t="s">
        <v>18</v>
      </c>
      <c r="D26" s="113">
        <v>-7</v>
      </c>
      <c r="E26" s="114">
        <v>214.11626599999988</v>
      </c>
      <c r="F26" s="115">
        <v>137.1950962</v>
      </c>
      <c r="G26" s="130">
        <v>835.9962659999999</v>
      </c>
      <c r="H26" s="115"/>
      <c r="I26" s="114">
        <v>726.2050962</v>
      </c>
      <c r="J26" s="80"/>
      <c r="K26" s="6"/>
      <c r="L26" s="11"/>
      <c r="M26" s="6"/>
    </row>
    <row r="27" spans="2:13" ht="12.75">
      <c r="B27" s="150" t="s">
        <v>68</v>
      </c>
      <c r="D27" s="92">
        <v>-8</v>
      </c>
      <c r="E27" s="106">
        <v>417.4241931949998</v>
      </c>
      <c r="F27" s="14">
        <v>387.0620587809999</v>
      </c>
      <c r="G27" s="12">
        <v>1837.0741931949995</v>
      </c>
      <c r="H27" s="14"/>
      <c r="I27" s="60">
        <v>1592.8450960000002</v>
      </c>
      <c r="J27" s="80"/>
      <c r="K27" s="13"/>
      <c r="L27" s="11"/>
      <c r="M27" s="6"/>
    </row>
    <row r="28" spans="2:13" ht="12.75">
      <c r="B28" s="150" t="s">
        <v>69</v>
      </c>
      <c r="D28" s="92">
        <v>-9</v>
      </c>
      <c r="E28" s="106">
        <v>354.33</v>
      </c>
      <c r="F28" s="172">
        <v>0</v>
      </c>
      <c r="G28" s="12">
        <v>354.33</v>
      </c>
      <c r="H28" s="75"/>
      <c r="I28" s="162">
        <v>0</v>
      </c>
      <c r="J28" s="80"/>
      <c r="K28" s="13"/>
      <c r="L28" s="11"/>
      <c r="M28" s="6"/>
    </row>
    <row r="29" spans="2:13" ht="12.75">
      <c r="B29" s="150" t="s">
        <v>70</v>
      </c>
      <c r="D29" s="92"/>
      <c r="E29" s="106">
        <v>771.754193195</v>
      </c>
      <c r="F29" s="75">
        <v>387.0620587809999</v>
      </c>
      <c r="G29" s="12">
        <v>2191.4041931949996</v>
      </c>
      <c r="H29" s="75"/>
      <c r="I29" s="60">
        <v>1592.8450960000002</v>
      </c>
      <c r="J29" s="80"/>
      <c r="K29" s="13"/>
      <c r="L29" s="11"/>
      <c r="M29" s="6"/>
    </row>
    <row r="30" spans="2:11" ht="12.75">
      <c r="B30" s="150" t="s">
        <v>19</v>
      </c>
      <c r="D30" s="124">
        <v>-10</v>
      </c>
      <c r="E30" s="106">
        <v>249.43</v>
      </c>
      <c r="F30" s="108">
        <v>247.68</v>
      </c>
      <c r="G30" s="94" t="s">
        <v>81</v>
      </c>
      <c r="H30" s="132"/>
      <c r="I30" s="106">
        <v>247.68</v>
      </c>
      <c r="J30" s="108"/>
      <c r="K30" s="79"/>
    </row>
    <row r="31" spans="2:11" ht="12.75">
      <c r="B31" s="91" t="s">
        <v>20</v>
      </c>
      <c r="D31" s="124"/>
      <c r="E31" s="106"/>
      <c r="F31" s="14"/>
      <c r="G31" s="75"/>
      <c r="H31" s="14"/>
      <c r="I31" s="14"/>
      <c r="J31" s="80"/>
      <c r="K31" s="3"/>
    </row>
    <row r="32" spans="2:11" ht="12.75">
      <c r="B32" s="91" t="s">
        <v>21</v>
      </c>
      <c r="D32" s="124">
        <v>-11</v>
      </c>
      <c r="E32" s="260">
        <v>0</v>
      </c>
      <c r="F32" s="260">
        <v>0</v>
      </c>
      <c r="G32" s="108">
        <v>7586.28</v>
      </c>
      <c r="H32" s="117"/>
      <c r="I32" s="117">
        <v>6101.54</v>
      </c>
      <c r="J32" s="80"/>
      <c r="K32" s="15"/>
    </row>
    <row r="33" spans="2:13" s="6" customFormat="1" ht="12.75">
      <c r="B33" s="118" t="s">
        <v>74</v>
      </c>
      <c r="D33" s="124">
        <v>-12</v>
      </c>
      <c r="E33" s="106"/>
      <c r="F33" s="14"/>
      <c r="G33" s="75"/>
      <c r="H33" s="14"/>
      <c r="I33" s="14"/>
      <c r="J33" s="80"/>
      <c r="K33" s="11"/>
      <c r="L33" s="11"/>
      <c r="M33" s="1"/>
    </row>
    <row r="34" spans="2:13" s="6" customFormat="1" ht="12.75">
      <c r="B34" s="118" t="s">
        <v>72</v>
      </c>
      <c r="D34" s="124"/>
      <c r="E34" s="106"/>
      <c r="F34" s="14"/>
      <c r="G34" s="75"/>
      <c r="H34" s="14"/>
      <c r="I34" s="14"/>
      <c r="J34" s="80"/>
      <c r="K34" s="11"/>
      <c r="L34" s="11"/>
      <c r="M34" s="1"/>
    </row>
    <row r="35" spans="2:13" s="6" customFormat="1" ht="12.75">
      <c r="B35" s="264" t="s">
        <v>73</v>
      </c>
      <c r="C35" s="265"/>
      <c r="D35" s="124"/>
      <c r="E35" s="106">
        <v>16.77</v>
      </c>
      <c r="F35" s="14">
        <v>15.63</v>
      </c>
      <c r="G35" s="10">
        <v>73.74</v>
      </c>
      <c r="H35" s="117"/>
      <c r="I35" s="14">
        <v>64.34</v>
      </c>
      <c r="J35" s="80"/>
      <c r="K35" s="11"/>
      <c r="L35" s="11"/>
      <c r="M35" s="1"/>
    </row>
    <row r="36" spans="2:13" s="6" customFormat="1" ht="12.75">
      <c r="B36" s="118" t="s">
        <v>149</v>
      </c>
      <c r="D36" s="124"/>
      <c r="E36" s="106">
        <v>16.72</v>
      </c>
      <c r="F36" s="14">
        <v>15.61</v>
      </c>
      <c r="G36" s="10">
        <v>73.52</v>
      </c>
      <c r="H36" s="117"/>
      <c r="I36" s="14">
        <v>64.22</v>
      </c>
      <c r="J36" s="80"/>
      <c r="K36" s="11"/>
      <c r="L36" s="11"/>
      <c r="M36" s="1"/>
    </row>
    <row r="37" spans="2:13" s="6" customFormat="1" ht="12.75">
      <c r="B37" s="118" t="s">
        <v>75</v>
      </c>
      <c r="D37" s="124"/>
      <c r="E37" s="106"/>
      <c r="F37" s="14"/>
      <c r="G37" s="75"/>
      <c r="H37" s="14"/>
      <c r="I37" s="14"/>
      <c r="J37" s="80"/>
      <c r="K37" s="11"/>
      <c r="L37" s="11"/>
      <c r="M37" s="1"/>
    </row>
    <row r="38" spans="2:13" s="6" customFormat="1" ht="12.75">
      <c r="B38" s="264" t="s">
        <v>73</v>
      </c>
      <c r="C38" s="265"/>
      <c r="D38" s="124"/>
      <c r="E38" s="106">
        <v>31</v>
      </c>
      <c r="F38" s="14">
        <v>15.63</v>
      </c>
      <c r="G38" s="10">
        <v>87.97</v>
      </c>
      <c r="H38" s="117"/>
      <c r="I38" s="14">
        <v>64.34</v>
      </c>
      <c r="J38" s="80"/>
      <c r="K38" s="11"/>
      <c r="L38" s="11"/>
      <c r="M38" s="1"/>
    </row>
    <row r="39" spans="2:13" s="6" customFormat="1" ht="12.75">
      <c r="B39" s="118" t="s">
        <v>149</v>
      </c>
      <c r="D39" s="124"/>
      <c r="E39" s="106">
        <v>30.91</v>
      </c>
      <c r="F39" s="14">
        <v>15.61</v>
      </c>
      <c r="G39" s="10">
        <v>87.7</v>
      </c>
      <c r="H39" s="117"/>
      <c r="I39" s="14">
        <v>64.22</v>
      </c>
      <c r="J39" s="80"/>
      <c r="K39" s="11"/>
      <c r="L39" s="11"/>
      <c r="M39" s="1"/>
    </row>
    <row r="40" spans="2:10" ht="12.75">
      <c r="B40" s="91" t="s">
        <v>23</v>
      </c>
      <c r="D40" s="124">
        <v>-13</v>
      </c>
      <c r="E40" s="106"/>
      <c r="F40" s="119"/>
      <c r="G40" s="11"/>
      <c r="H40" s="119"/>
      <c r="I40" s="14"/>
      <c r="J40" s="80"/>
    </row>
    <row r="41" spans="2:10" ht="12.75">
      <c r="B41" s="152" t="s">
        <v>22</v>
      </c>
      <c r="C41" s="144" t="s">
        <v>120</v>
      </c>
      <c r="D41" s="116"/>
      <c r="E41" s="173">
        <v>249434076</v>
      </c>
      <c r="F41" s="120">
        <v>247678851</v>
      </c>
      <c r="G41" s="169" t="s">
        <v>82</v>
      </c>
      <c r="H41" s="164"/>
      <c r="I41" s="120">
        <v>247678851</v>
      </c>
      <c r="J41" s="81"/>
    </row>
    <row r="42" spans="2:10" ht="12.75">
      <c r="B42" s="152" t="s">
        <v>22</v>
      </c>
      <c r="C42" s="144" t="s">
        <v>121</v>
      </c>
      <c r="D42" s="116"/>
      <c r="E42" s="173">
        <v>100</v>
      </c>
      <c r="F42" s="121">
        <v>100</v>
      </c>
      <c r="G42" s="170">
        <v>100</v>
      </c>
      <c r="H42" s="120"/>
      <c r="I42" s="121">
        <v>100</v>
      </c>
      <c r="J42" s="82"/>
    </row>
    <row r="43" spans="2:10" ht="12.75">
      <c r="B43" s="148"/>
      <c r="C43" s="145"/>
      <c r="D43" s="122"/>
      <c r="E43" s="107"/>
      <c r="F43" s="123"/>
      <c r="G43" s="171"/>
      <c r="H43" s="123"/>
      <c r="I43" s="16"/>
      <c r="J43" s="80"/>
    </row>
    <row r="44" ht="12.75">
      <c r="J44" s="80"/>
    </row>
    <row r="45" spans="2:12" s="153" customFormat="1" ht="27" customHeight="1">
      <c r="B45" s="153" t="s">
        <v>122</v>
      </c>
      <c r="C45" s="263" t="s">
        <v>156</v>
      </c>
      <c r="D45" s="263"/>
      <c r="E45" s="263"/>
      <c r="F45" s="263"/>
      <c r="G45" s="263"/>
      <c r="H45" s="263"/>
      <c r="I45" s="263"/>
      <c r="J45" s="154"/>
      <c r="L45" s="155"/>
    </row>
    <row r="46" spans="3:10" ht="12.75">
      <c r="C46" s="127" t="s">
        <v>124</v>
      </c>
      <c r="J46" s="80"/>
    </row>
    <row r="47" spans="2:10" ht="24.75" customHeight="1">
      <c r="B47" s="153" t="s">
        <v>123</v>
      </c>
      <c r="C47" s="263" t="s">
        <v>158</v>
      </c>
      <c r="D47" s="263"/>
      <c r="E47" s="263"/>
      <c r="F47" s="263"/>
      <c r="G47" s="263"/>
      <c r="H47" s="263"/>
      <c r="I47" s="263"/>
      <c r="J47" s="80"/>
    </row>
    <row r="48" spans="3:10" ht="12.75">
      <c r="C48" s="127" t="s">
        <v>125</v>
      </c>
      <c r="J48" s="80"/>
    </row>
    <row r="49" spans="3:10" ht="12.75">
      <c r="C49" s="127"/>
      <c r="J49" s="80"/>
    </row>
    <row r="50" spans="2:10" ht="12.75">
      <c r="B50" s="17" t="s">
        <v>24</v>
      </c>
      <c r="J50" s="80"/>
    </row>
    <row r="51" spans="2:9" ht="12.75">
      <c r="B51" s="153" t="s">
        <v>126</v>
      </c>
      <c r="C51" s="263" t="s">
        <v>128</v>
      </c>
      <c r="D51" s="263"/>
      <c r="E51" s="263"/>
      <c r="F51" s="263"/>
      <c r="G51" s="263"/>
      <c r="H51" s="263"/>
      <c r="I51" s="263"/>
    </row>
    <row r="52" ht="12.75">
      <c r="C52" s="1" t="s">
        <v>127</v>
      </c>
    </row>
    <row r="53" spans="2:3" ht="12.75">
      <c r="B53" s="156" t="s">
        <v>130</v>
      </c>
      <c r="C53" s="1" t="s">
        <v>129</v>
      </c>
    </row>
    <row r="55" spans="2:3" ht="12.75">
      <c r="B55" s="1" t="s">
        <v>132</v>
      </c>
      <c r="C55" s="1" t="s">
        <v>131</v>
      </c>
    </row>
    <row r="57" spans="2:9" ht="26.25" customHeight="1">
      <c r="B57" s="153" t="s">
        <v>133</v>
      </c>
      <c r="C57" s="263" t="s">
        <v>135</v>
      </c>
      <c r="D57" s="263"/>
      <c r="E57" s="263"/>
      <c r="F57" s="263"/>
      <c r="G57" s="263"/>
      <c r="H57" s="263"/>
      <c r="I57" s="263"/>
    </row>
    <row r="58" ht="12.75">
      <c r="C58" s="1" t="s">
        <v>134</v>
      </c>
    </row>
    <row r="59" spans="2:9" ht="26.25" customHeight="1">
      <c r="B59" s="153" t="s">
        <v>136</v>
      </c>
      <c r="C59" s="263" t="s">
        <v>159</v>
      </c>
      <c r="D59" s="263"/>
      <c r="E59" s="263"/>
      <c r="F59" s="263"/>
      <c r="G59" s="263"/>
      <c r="H59" s="263"/>
      <c r="I59" s="263"/>
    </row>
    <row r="60" ht="12.75">
      <c r="C60" s="1" t="s">
        <v>101</v>
      </c>
    </row>
    <row r="61" spans="2:3" ht="12.75">
      <c r="B61" s="156" t="s">
        <v>138</v>
      </c>
      <c r="C61" s="1" t="s">
        <v>137</v>
      </c>
    </row>
    <row r="62" ht="12.75">
      <c r="F62" s="183" t="s">
        <v>85</v>
      </c>
    </row>
    <row r="63" spans="3:6" ht="12.75">
      <c r="C63" s="266" t="s">
        <v>164</v>
      </c>
      <c r="D63" s="267"/>
      <c r="E63" s="267"/>
      <c r="F63" s="11">
        <v>1365.64</v>
      </c>
    </row>
    <row r="64" spans="3:6" ht="12.75">
      <c r="C64" s="180" t="s">
        <v>162</v>
      </c>
      <c r="D64" s="128"/>
      <c r="E64" s="108"/>
      <c r="F64" s="11"/>
    </row>
    <row r="65" spans="3:6" ht="12.75">
      <c r="C65" s="180" t="s">
        <v>163</v>
      </c>
      <c r="D65" s="128"/>
      <c r="E65" s="108"/>
      <c r="F65" s="11"/>
    </row>
    <row r="66" spans="3:6" ht="12.75">
      <c r="C66" s="3"/>
      <c r="D66" s="128"/>
      <c r="E66" s="108"/>
      <c r="F66" s="11"/>
    </row>
    <row r="67" spans="3:6" ht="12.75">
      <c r="C67" s="180" t="s">
        <v>142</v>
      </c>
      <c r="D67" s="128"/>
      <c r="E67" s="108"/>
      <c r="F67" s="75">
        <v>-350</v>
      </c>
    </row>
    <row r="68" spans="3:6" ht="12.75">
      <c r="C68" s="3" t="s">
        <v>92</v>
      </c>
      <c r="D68" s="128"/>
      <c r="E68" s="108"/>
      <c r="F68" s="75"/>
    </row>
    <row r="69" spans="3:6" ht="12.75">
      <c r="C69" s="180" t="s">
        <v>143</v>
      </c>
      <c r="D69" s="128"/>
      <c r="E69" s="108"/>
      <c r="F69" s="75">
        <v>-92.7</v>
      </c>
    </row>
    <row r="70" spans="3:6" ht="12.75">
      <c r="C70" s="3" t="s">
        <v>92</v>
      </c>
      <c r="D70" s="128"/>
      <c r="E70" s="108"/>
      <c r="F70" s="75"/>
    </row>
    <row r="71" spans="3:6" ht="12.75">
      <c r="C71" s="180" t="s">
        <v>144</v>
      </c>
      <c r="D71" s="128"/>
      <c r="E71" s="108"/>
      <c r="F71" s="75">
        <v>-230.88</v>
      </c>
    </row>
    <row r="72" spans="3:6" ht="12.75">
      <c r="C72" s="180" t="s">
        <v>145</v>
      </c>
      <c r="D72" s="128"/>
      <c r="E72" s="108"/>
      <c r="F72" s="11"/>
    </row>
    <row r="73" spans="3:6" ht="12.75">
      <c r="C73" s="180" t="s">
        <v>146</v>
      </c>
      <c r="D73" s="128"/>
      <c r="E73" s="108"/>
      <c r="F73" s="11"/>
    </row>
    <row r="74" spans="3:6" ht="12.75">
      <c r="C74" s="3"/>
      <c r="D74" s="128"/>
      <c r="E74" s="108"/>
      <c r="F74" s="11"/>
    </row>
    <row r="75" spans="3:6" ht="12.75">
      <c r="C75" s="181" t="s">
        <v>89</v>
      </c>
      <c r="D75" s="128"/>
      <c r="E75" s="108"/>
      <c r="F75" s="182">
        <f>SUM(F63:F74)</f>
        <v>692.0600000000001</v>
      </c>
    </row>
    <row r="76" spans="3:6" ht="12.75">
      <c r="C76" s="180"/>
      <c r="D76" s="128"/>
      <c r="E76" s="108"/>
      <c r="F76" s="11"/>
    </row>
    <row r="77" spans="3:6" ht="12.75">
      <c r="C77" s="180" t="s">
        <v>86</v>
      </c>
      <c r="D77" s="128"/>
      <c r="E77" s="108"/>
      <c r="F77" s="11"/>
    </row>
    <row r="78" spans="3:6" ht="12.75">
      <c r="C78" s="180" t="s">
        <v>87</v>
      </c>
      <c r="D78" s="128"/>
      <c r="E78" s="108"/>
      <c r="F78" s="11">
        <v>78.5</v>
      </c>
    </row>
    <row r="79" spans="3:6" ht="12.75">
      <c r="C79" s="180" t="s">
        <v>88</v>
      </c>
      <c r="D79" s="128"/>
      <c r="E79" s="108"/>
      <c r="F79" s="11">
        <v>259.23</v>
      </c>
    </row>
    <row r="80" spans="3:6" ht="12.75">
      <c r="C80" s="180"/>
      <c r="D80" s="128"/>
      <c r="E80" s="108"/>
      <c r="F80" s="11"/>
    </row>
    <row r="81" spans="3:6" ht="12.75">
      <c r="C81" s="181" t="s">
        <v>89</v>
      </c>
      <c r="D81" s="128"/>
      <c r="E81" s="108"/>
      <c r="F81" s="182">
        <f>+F78+F79</f>
        <v>337.73</v>
      </c>
    </row>
    <row r="82" spans="3:6" ht="12.75">
      <c r="C82" s="180"/>
      <c r="D82" s="128"/>
      <c r="E82" s="108"/>
      <c r="F82" s="11"/>
    </row>
    <row r="83" spans="3:6" ht="12.75">
      <c r="C83" s="181" t="s">
        <v>90</v>
      </c>
      <c r="D83" s="128"/>
      <c r="E83" s="108"/>
      <c r="F83" s="182">
        <f>+F75-F81</f>
        <v>354.33000000000004</v>
      </c>
    </row>
    <row r="84" ht="12.75">
      <c r="C84" s="61"/>
    </row>
    <row r="85" spans="2:9" ht="66.75" customHeight="1">
      <c r="B85" s="153" t="s">
        <v>139</v>
      </c>
      <c r="C85" s="263" t="s">
        <v>157</v>
      </c>
      <c r="D85" s="263"/>
      <c r="E85" s="263"/>
      <c r="F85" s="263"/>
      <c r="G85" s="263"/>
      <c r="H85" s="263"/>
      <c r="I85" s="263"/>
    </row>
    <row r="86" ht="12.75">
      <c r="C86" s="1" t="s">
        <v>140</v>
      </c>
    </row>
    <row r="87" spans="2:3" ht="12.75">
      <c r="B87" s="1" t="s">
        <v>141</v>
      </c>
      <c r="C87" s="1" t="s">
        <v>160</v>
      </c>
    </row>
    <row r="90" spans="7:8" ht="12.75">
      <c r="G90" s="7"/>
      <c r="H90" s="7"/>
    </row>
    <row r="91" spans="2:8" ht="12.75">
      <c r="B91" s="19" t="s">
        <v>25</v>
      </c>
      <c r="E91" s="4"/>
      <c r="F91" s="18" t="s">
        <v>26</v>
      </c>
      <c r="G91" s="7"/>
      <c r="H91" s="7"/>
    </row>
    <row r="92" spans="2:8" ht="12.75">
      <c r="B92" s="19" t="s">
        <v>27</v>
      </c>
      <c r="E92" s="4"/>
      <c r="G92" s="7"/>
      <c r="H92" s="7"/>
    </row>
    <row r="93" spans="2:8" ht="12.75">
      <c r="B93" s="19" t="s">
        <v>28</v>
      </c>
      <c r="E93" s="4"/>
      <c r="G93" s="7"/>
      <c r="H93" s="7"/>
    </row>
    <row r="94" spans="2:8" ht="12.75">
      <c r="B94" s="19" t="s">
        <v>71</v>
      </c>
      <c r="E94" s="4"/>
      <c r="F94" s="18"/>
      <c r="G94" s="18"/>
      <c r="H94" s="18"/>
    </row>
    <row r="95" spans="2:10" ht="12.75">
      <c r="B95" s="19" t="s">
        <v>30</v>
      </c>
      <c r="E95" s="18" t="s">
        <v>53</v>
      </c>
      <c r="F95" s="5"/>
      <c r="G95" s="6" t="s">
        <v>32</v>
      </c>
      <c r="H95" s="157"/>
      <c r="I95" s="1"/>
      <c r="J95" s="18"/>
    </row>
    <row r="98" spans="5:8" ht="12.75">
      <c r="E98" s="6"/>
      <c r="G98" s="1"/>
      <c r="H98" s="1"/>
    </row>
    <row r="99" ht="12.75">
      <c r="E99" s="6"/>
    </row>
    <row r="100" ht="12.75">
      <c r="E100" s="6"/>
    </row>
    <row r="101" spans="5:8" ht="12.75">
      <c r="E101" s="6"/>
      <c r="G101" s="1"/>
      <c r="H101" s="1"/>
    </row>
    <row r="104" ht="12.75">
      <c r="C104" s="259"/>
    </row>
    <row r="177" ht="12.75">
      <c r="E177" s="20"/>
    </row>
  </sheetData>
  <mergeCells count="13">
    <mergeCell ref="C85:I85"/>
    <mergeCell ref="C63:E63"/>
    <mergeCell ref="B25:C25"/>
    <mergeCell ref="B16:C16"/>
    <mergeCell ref="C51:I51"/>
    <mergeCell ref="C57:I57"/>
    <mergeCell ref="C59:I59"/>
    <mergeCell ref="B3:I3"/>
    <mergeCell ref="B5:I5"/>
    <mergeCell ref="C45:I45"/>
    <mergeCell ref="C47:I47"/>
    <mergeCell ref="B38:C38"/>
    <mergeCell ref="B35:C35"/>
  </mergeCells>
  <printOptions horizontalCentered="1"/>
  <pageMargins left="0.25" right="0.25" top="0.25" bottom="0" header="0.5" footer="0.5"/>
  <pageSetup fitToHeight="1" fitToWidth="1" horizontalDpi="300" verticalDpi="300" orientation="portrait" paperSize="9" scale="63" r:id="rId1"/>
  <rowBreaks count="2" manualBreakCount="2">
    <brk id="43" max="15" man="1"/>
    <brk id="49" max="15" man="1"/>
  </rowBreaks>
  <colBreaks count="1" manualBreakCount="1">
    <brk id="4" min="2" max="86" man="1"/>
  </colBreaks>
</worksheet>
</file>

<file path=xl/worksheets/sheet2.xml><?xml version="1.0" encoding="utf-8"?>
<worksheet xmlns="http://schemas.openxmlformats.org/spreadsheetml/2006/main" xmlns:r="http://schemas.openxmlformats.org/officeDocument/2006/relationships">
  <sheetPr>
    <pageSetUpPr fitToPage="1"/>
  </sheetPr>
  <dimension ref="B4:N45"/>
  <sheetViews>
    <sheetView zoomScale="75" zoomScaleNormal="75" workbookViewId="0" topLeftCell="A1">
      <selection activeCell="I44" sqref="I44"/>
    </sheetView>
  </sheetViews>
  <sheetFormatPr defaultColWidth="9.140625" defaultRowHeight="12.75"/>
  <cols>
    <col min="1" max="1" width="4.00390625" style="21" customWidth="1"/>
    <col min="2" max="2" width="3.7109375" style="21" customWidth="1"/>
    <col min="3" max="13" width="9.140625" style="21" customWidth="1"/>
    <col min="14" max="14" width="3.57421875" style="21" customWidth="1"/>
    <col min="15" max="16384" width="9.140625" style="21" customWidth="1"/>
  </cols>
  <sheetData>
    <row r="4" spans="2:6" ht="12.75">
      <c r="B4" s="62" t="s">
        <v>51</v>
      </c>
      <c r="F4" s="63"/>
    </row>
    <row r="5" spans="2:6" ht="12.75">
      <c r="B5" s="64"/>
      <c r="F5" s="63"/>
    </row>
    <row r="6" spans="2:13" s="136" customFormat="1" ht="53.25" customHeight="1">
      <c r="B6" s="137" t="s">
        <v>91</v>
      </c>
      <c r="C6" s="270" t="s">
        <v>109</v>
      </c>
      <c r="D6" s="270"/>
      <c r="E6" s="270"/>
      <c r="F6" s="270"/>
      <c r="G6" s="270"/>
      <c r="H6" s="270"/>
      <c r="I6" s="270"/>
      <c r="J6" s="270"/>
      <c r="K6" s="270"/>
      <c r="L6" s="270"/>
      <c r="M6" s="270"/>
    </row>
    <row r="7" spans="2:6" ht="12.75">
      <c r="B7" s="19"/>
      <c r="F7" s="63"/>
    </row>
    <row r="8" spans="2:7" ht="12.75">
      <c r="B8" s="78" t="s">
        <v>94</v>
      </c>
      <c r="C8" s="65" t="s">
        <v>93</v>
      </c>
      <c r="D8" s="65"/>
      <c r="E8" s="65"/>
      <c r="F8" s="66"/>
      <c r="G8" s="65"/>
    </row>
    <row r="9" spans="3:7" ht="12.75">
      <c r="C9" s="138" t="s">
        <v>95</v>
      </c>
      <c r="E9" s="19" t="s">
        <v>55</v>
      </c>
      <c r="G9" s="78" t="s">
        <v>110</v>
      </c>
    </row>
    <row r="10" spans="2:7" ht="12.75">
      <c r="B10" s="19"/>
      <c r="E10" s="19" t="s">
        <v>56</v>
      </c>
      <c r="G10" s="78" t="s">
        <v>60</v>
      </c>
    </row>
    <row r="11" spans="2:7" ht="12.75">
      <c r="B11" s="19" t="s">
        <v>52</v>
      </c>
      <c r="C11" s="19" t="s">
        <v>96</v>
      </c>
      <c r="D11" s="65"/>
      <c r="E11" s="65"/>
      <c r="G11" s="19" t="s">
        <v>61</v>
      </c>
    </row>
    <row r="12" spans="2:7" ht="12.75">
      <c r="B12" s="19"/>
      <c r="C12" s="19"/>
      <c r="D12" s="65"/>
      <c r="E12" s="65"/>
      <c r="G12" s="78" t="s">
        <v>57</v>
      </c>
    </row>
    <row r="13" spans="3:7" ht="12.75">
      <c r="C13" s="19" t="s">
        <v>97</v>
      </c>
      <c r="D13" s="65"/>
      <c r="E13" s="65"/>
      <c r="G13" s="78" t="s">
        <v>58</v>
      </c>
    </row>
    <row r="14" spans="3:7" ht="12.75">
      <c r="C14" s="19" t="s">
        <v>98</v>
      </c>
      <c r="D14" s="65"/>
      <c r="E14" s="65"/>
      <c r="G14" s="78" t="s">
        <v>59</v>
      </c>
    </row>
    <row r="15" spans="3:7" ht="12.75">
      <c r="C15" s="19" t="s">
        <v>99</v>
      </c>
      <c r="D15" s="65"/>
      <c r="E15" s="65"/>
      <c r="G15" s="78" t="s">
        <v>111</v>
      </c>
    </row>
    <row r="16" spans="3:7" ht="12.75">
      <c r="C16" s="65"/>
      <c r="D16" s="65"/>
      <c r="E16" s="65"/>
      <c r="F16" s="66"/>
      <c r="G16" s="65"/>
    </row>
    <row r="17" spans="2:13" s="136" customFormat="1" ht="24.75" customHeight="1">
      <c r="B17" s="174" t="s">
        <v>100</v>
      </c>
      <c r="C17" s="270" t="s">
        <v>150</v>
      </c>
      <c r="D17" s="270"/>
      <c r="E17" s="270"/>
      <c r="F17" s="270"/>
      <c r="G17" s="270"/>
      <c r="H17" s="270"/>
      <c r="I17" s="270"/>
      <c r="J17" s="270"/>
      <c r="K17" s="270"/>
      <c r="L17" s="270"/>
      <c r="M17" s="270"/>
    </row>
    <row r="18" spans="2:7" ht="12.75">
      <c r="B18" s="21" t="s">
        <v>101</v>
      </c>
      <c r="C18" s="65"/>
      <c r="D18" s="65"/>
      <c r="E18" s="65"/>
      <c r="F18" s="66"/>
      <c r="G18" s="65"/>
    </row>
    <row r="19" spans="2:13" s="136" customFormat="1" ht="37.5" customHeight="1">
      <c r="B19" s="137" t="s">
        <v>102</v>
      </c>
      <c r="C19" s="270" t="s">
        <v>161</v>
      </c>
      <c r="D19" s="270"/>
      <c r="E19" s="270"/>
      <c r="F19" s="270"/>
      <c r="G19" s="270"/>
      <c r="H19" s="270"/>
      <c r="I19" s="270"/>
      <c r="J19" s="270"/>
      <c r="K19" s="270"/>
      <c r="L19" s="270"/>
      <c r="M19" s="270"/>
    </row>
    <row r="20" spans="2:13" ht="40.5" customHeight="1">
      <c r="B20" s="67" t="s">
        <v>101</v>
      </c>
      <c r="C20" s="270" t="s">
        <v>147</v>
      </c>
      <c r="D20" s="270"/>
      <c r="E20" s="270"/>
      <c r="F20" s="270"/>
      <c r="G20" s="270"/>
      <c r="H20" s="270"/>
      <c r="I20" s="270"/>
      <c r="J20" s="270"/>
      <c r="K20" s="270"/>
      <c r="L20" s="270"/>
      <c r="M20" s="270"/>
    </row>
    <row r="21" spans="2:7" ht="12.75">
      <c r="B21" s="19"/>
      <c r="C21" s="65"/>
      <c r="D21" s="65"/>
      <c r="E21" s="65"/>
      <c r="F21" s="66"/>
      <c r="G21" s="65"/>
    </row>
    <row r="22" spans="2:13" s="136" customFormat="1" ht="39" customHeight="1">
      <c r="B22" s="140" t="s">
        <v>103</v>
      </c>
      <c r="C22" s="270" t="s">
        <v>148</v>
      </c>
      <c r="D22" s="270"/>
      <c r="E22" s="270"/>
      <c r="F22" s="270"/>
      <c r="G22" s="270"/>
      <c r="H22" s="270"/>
      <c r="I22" s="270"/>
      <c r="J22" s="270"/>
      <c r="K22" s="270"/>
      <c r="L22" s="270"/>
      <c r="M22" s="270"/>
    </row>
    <row r="23" spans="2:7" ht="12.75">
      <c r="B23" s="67" t="s">
        <v>101</v>
      </c>
      <c r="C23" s="65"/>
      <c r="D23" s="65"/>
      <c r="E23" s="65"/>
      <c r="F23" s="66"/>
      <c r="G23" s="65"/>
    </row>
    <row r="24" spans="2:13" s="136" customFormat="1" ht="25.5" customHeight="1">
      <c r="B24" s="140" t="s">
        <v>104</v>
      </c>
      <c r="C24" s="270" t="s">
        <v>105</v>
      </c>
      <c r="D24" s="270"/>
      <c r="E24" s="270"/>
      <c r="F24" s="270"/>
      <c r="G24" s="270"/>
      <c r="H24" s="270"/>
      <c r="I24" s="270"/>
      <c r="J24" s="270"/>
      <c r="K24" s="270"/>
      <c r="L24" s="270"/>
      <c r="M24" s="270"/>
    </row>
    <row r="25" spans="2:7" ht="12.75">
      <c r="B25" s="67" t="s">
        <v>101</v>
      </c>
      <c r="C25" s="65"/>
      <c r="D25" s="65"/>
      <c r="E25" s="65"/>
      <c r="F25" s="66"/>
      <c r="G25" s="65"/>
    </row>
    <row r="26" spans="2:13" s="136" customFormat="1" ht="38.25" customHeight="1">
      <c r="B26" s="140" t="s">
        <v>106</v>
      </c>
      <c r="C26" s="270" t="s">
        <v>165</v>
      </c>
      <c r="D26" s="270"/>
      <c r="E26" s="270"/>
      <c r="F26" s="270"/>
      <c r="G26" s="270"/>
      <c r="H26" s="270"/>
      <c r="I26" s="270"/>
      <c r="J26" s="270"/>
      <c r="K26" s="270"/>
      <c r="L26" s="270"/>
      <c r="M26" s="270"/>
    </row>
    <row r="27" spans="2:7" ht="12.75">
      <c r="B27" s="67" t="s">
        <v>101</v>
      </c>
      <c r="C27" s="65"/>
      <c r="D27" s="65"/>
      <c r="E27" s="65"/>
      <c r="F27" s="66"/>
      <c r="G27" s="65"/>
    </row>
    <row r="28" spans="2:7" ht="12.75">
      <c r="B28" s="139" t="s">
        <v>107</v>
      </c>
      <c r="C28" s="65" t="s">
        <v>108</v>
      </c>
      <c r="D28" s="65"/>
      <c r="E28" s="65"/>
      <c r="F28" s="66"/>
      <c r="G28" s="65"/>
    </row>
    <row r="29" spans="2:6" ht="12.75">
      <c r="B29" s="19"/>
      <c r="F29" s="63"/>
    </row>
    <row r="30" ht="12.75">
      <c r="F30" s="63"/>
    </row>
    <row r="31" spans="2:11" ht="12.75">
      <c r="B31" s="19" t="s">
        <v>25</v>
      </c>
      <c r="C31" s="68"/>
      <c r="D31" s="68"/>
      <c r="K31" s="69" t="s">
        <v>26</v>
      </c>
    </row>
    <row r="32" spans="2:10" ht="12.75">
      <c r="B32" s="19" t="s">
        <v>27</v>
      </c>
      <c r="C32" s="19"/>
      <c r="D32" s="19"/>
      <c r="I32" s="19"/>
      <c r="J32" s="68"/>
    </row>
    <row r="33" spans="2:11" ht="12.75">
      <c r="B33" s="19" t="s">
        <v>28</v>
      </c>
      <c r="C33" s="19"/>
      <c r="D33" s="19"/>
      <c r="I33" s="19"/>
      <c r="J33" s="68"/>
      <c r="K33" s="68"/>
    </row>
    <row r="34" spans="2:11" ht="12.75">
      <c r="B34" s="19" t="s">
        <v>71</v>
      </c>
      <c r="C34" s="68"/>
      <c r="D34" s="68"/>
      <c r="I34" s="68"/>
      <c r="J34" s="70"/>
      <c r="K34" s="70"/>
    </row>
    <row r="35" spans="2:13" ht="12.75">
      <c r="B35" s="19" t="s">
        <v>30</v>
      </c>
      <c r="C35" s="68"/>
      <c r="D35" s="68"/>
      <c r="I35" s="141" t="s">
        <v>53</v>
      </c>
      <c r="M35" s="71" t="s">
        <v>32</v>
      </c>
    </row>
    <row r="40" spans="3:14" s="1" customFormat="1" ht="12.75">
      <c r="C40" s="4"/>
      <c r="D40" s="5"/>
      <c r="E40" s="6"/>
      <c r="F40" s="72"/>
      <c r="G40" s="72"/>
      <c r="I40" s="6"/>
      <c r="J40" s="73"/>
      <c r="L40" s="8"/>
      <c r="N40" s="3"/>
    </row>
    <row r="41" spans="3:14" s="1" customFormat="1" ht="12.75">
      <c r="C41" s="4"/>
      <c r="D41" s="5"/>
      <c r="E41" s="6"/>
      <c r="F41" s="72"/>
      <c r="G41" s="72"/>
      <c r="H41" s="6"/>
      <c r="I41" s="73"/>
      <c r="J41" s="73"/>
      <c r="L41" s="8"/>
      <c r="N41" s="3"/>
    </row>
    <row r="42" spans="3:14" s="1" customFormat="1" ht="12.75">
      <c r="C42" s="4"/>
      <c r="D42" s="5"/>
      <c r="E42" s="6"/>
      <c r="F42" s="72"/>
      <c r="G42" s="72"/>
      <c r="H42" s="6"/>
      <c r="I42" s="73"/>
      <c r="J42" s="73"/>
      <c r="L42" s="8"/>
      <c r="N42" s="3"/>
    </row>
    <row r="43" spans="3:14" s="1" customFormat="1" ht="12.75">
      <c r="C43" s="4"/>
      <c r="D43" s="5"/>
      <c r="E43" s="6"/>
      <c r="F43" s="72"/>
      <c r="G43" s="72"/>
      <c r="H43" s="6"/>
      <c r="I43" s="73"/>
      <c r="J43" s="73"/>
      <c r="L43" s="8"/>
      <c r="N43" s="3"/>
    </row>
    <row r="44" spans="3:14" s="1" customFormat="1" ht="12.75">
      <c r="C44" s="4"/>
      <c r="D44" s="5"/>
      <c r="E44" s="6"/>
      <c r="F44" s="72"/>
      <c r="G44" s="72"/>
      <c r="I44" s="6"/>
      <c r="J44" s="73"/>
      <c r="L44" s="8"/>
      <c r="N44" s="3"/>
    </row>
    <row r="45" spans="2:7" ht="12.75">
      <c r="B45" s="19"/>
      <c r="C45" s="65"/>
      <c r="D45" s="65"/>
      <c r="E45" s="65"/>
      <c r="F45" s="66"/>
      <c r="G45" s="65"/>
    </row>
  </sheetData>
  <mergeCells count="7">
    <mergeCell ref="C22:M22"/>
    <mergeCell ref="C24:M24"/>
    <mergeCell ref="C26:M26"/>
    <mergeCell ref="C6:M6"/>
    <mergeCell ref="C17:M17"/>
    <mergeCell ref="C19:M19"/>
    <mergeCell ref="C20:M20"/>
  </mergeCells>
  <printOptions horizontalCentered="1"/>
  <pageMargins left="0.5" right="0.5" top="0.5" bottom="0.5" header="0.5" footer="0.5"/>
  <pageSetup fitToHeight="1" fitToWidth="1"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B3:I94"/>
  <sheetViews>
    <sheetView zoomScale="75" zoomScaleNormal="75" workbookViewId="0" topLeftCell="A3">
      <selection activeCell="B86" sqref="B86"/>
    </sheetView>
  </sheetViews>
  <sheetFormatPr defaultColWidth="9.140625" defaultRowHeight="12.75"/>
  <cols>
    <col min="1" max="1" width="5.421875" style="21" customWidth="1"/>
    <col min="2" max="2" width="49.7109375" style="21" customWidth="1"/>
    <col min="3" max="3" width="13.8515625" style="7" customWidth="1"/>
    <col min="4" max="4" width="13.421875" style="22" customWidth="1"/>
    <col min="5" max="5" width="17.8515625" style="7" customWidth="1"/>
    <col min="6" max="6" width="17.421875" style="22" customWidth="1"/>
    <col min="7" max="7" width="1.8515625" style="23" customWidth="1"/>
    <col min="8" max="16384" width="9.140625" style="21" customWidth="1"/>
  </cols>
  <sheetData>
    <row r="3" spans="2:7" ht="20.25">
      <c r="B3" s="271" t="s">
        <v>0</v>
      </c>
      <c r="C3" s="271"/>
      <c r="D3" s="271"/>
      <c r="E3" s="271"/>
      <c r="F3" s="271"/>
      <c r="G3" s="2"/>
    </row>
    <row r="5" spans="2:6" ht="15.75">
      <c r="B5" s="272" t="s">
        <v>33</v>
      </c>
      <c r="C5" s="272"/>
      <c r="D5" s="272"/>
      <c r="E5" s="272"/>
      <c r="F5" s="272"/>
    </row>
    <row r="6" spans="2:6" ht="15.75">
      <c r="B6" s="272" t="s">
        <v>66</v>
      </c>
      <c r="C6" s="272"/>
      <c r="D6" s="272"/>
      <c r="E6" s="272"/>
      <c r="F6" s="272"/>
    </row>
    <row r="8" ht="15">
      <c r="F8" s="135" t="s">
        <v>1</v>
      </c>
    </row>
    <row r="9" spans="2:7" ht="15.75">
      <c r="B9" s="24"/>
      <c r="C9" s="25" t="s">
        <v>2</v>
      </c>
      <c r="D9" s="26" t="s">
        <v>2</v>
      </c>
      <c r="E9" s="25" t="s">
        <v>64</v>
      </c>
      <c r="F9" s="26" t="s">
        <v>3</v>
      </c>
      <c r="G9" s="27"/>
    </row>
    <row r="10" spans="2:7" ht="15.75">
      <c r="B10" s="28"/>
      <c r="C10" s="29" t="s">
        <v>4</v>
      </c>
      <c r="D10" s="30" t="s">
        <v>4</v>
      </c>
      <c r="E10" s="29" t="s">
        <v>4</v>
      </c>
      <c r="F10" s="30" t="s">
        <v>4</v>
      </c>
      <c r="G10" s="27"/>
    </row>
    <row r="11" spans="2:7" ht="15.75">
      <c r="B11" s="31"/>
      <c r="C11" s="32" t="s">
        <v>63</v>
      </c>
      <c r="D11" s="32" t="s">
        <v>5</v>
      </c>
      <c r="E11" s="32" t="s">
        <v>63</v>
      </c>
      <c r="F11" s="33" t="s">
        <v>5</v>
      </c>
      <c r="G11" s="27"/>
    </row>
    <row r="12" spans="2:7" ht="12.75">
      <c r="B12" s="28"/>
      <c r="C12" s="12"/>
      <c r="D12" s="34"/>
      <c r="E12" s="14"/>
      <c r="F12" s="34" t="s">
        <v>34</v>
      </c>
      <c r="G12" s="27"/>
    </row>
    <row r="13" spans="2:7" ht="12.75">
      <c r="B13" s="28"/>
      <c r="C13" s="12"/>
      <c r="D13" s="34"/>
      <c r="E13" s="14"/>
      <c r="F13" s="34"/>
      <c r="G13" s="27"/>
    </row>
    <row r="14" spans="2:7" ht="15.75">
      <c r="B14" s="36" t="s">
        <v>35</v>
      </c>
      <c r="C14" s="12"/>
      <c r="D14" s="34"/>
      <c r="E14" s="14"/>
      <c r="F14" s="34"/>
      <c r="G14" s="27"/>
    </row>
    <row r="15" spans="2:7" ht="12.75">
      <c r="B15" s="28"/>
      <c r="C15" s="12"/>
      <c r="D15" s="34"/>
      <c r="E15" s="14"/>
      <c r="F15" s="34"/>
      <c r="G15" s="27"/>
    </row>
    <row r="16" spans="2:7" ht="12.75">
      <c r="B16" s="28" t="s">
        <v>36</v>
      </c>
      <c r="C16" s="12">
        <v>2503.520980757001</v>
      </c>
      <c r="D16" s="34">
        <v>2352.6124807</v>
      </c>
      <c r="E16" s="60">
        <v>10002.540980757001</v>
      </c>
      <c r="F16" s="34">
        <v>9230.27</v>
      </c>
      <c r="G16" s="37"/>
    </row>
    <row r="17" spans="2:7" ht="12.75">
      <c r="B17" s="28" t="s">
        <v>152</v>
      </c>
      <c r="C17" s="12">
        <v>174.01152866000007</v>
      </c>
      <c r="D17" s="60">
        <v>89.08</v>
      </c>
      <c r="E17" s="60">
        <v>563.3915286600001</v>
      </c>
      <c r="F17" s="38">
        <v>304.16</v>
      </c>
      <c r="G17" s="37"/>
    </row>
    <row r="18" spans="2:7" ht="15.75">
      <c r="B18" s="36" t="s">
        <v>37</v>
      </c>
      <c r="C18" s="39">
        <v>2677.532509417001</v>
      </c>
      <c r="D18" s="39">
        <v>2441.6924807</v>
      </c>
      <c r="E18" s="39">
        <v>10565.932509417002</v>
      </c>
      <c r="F18" s="39">
        <v>9534.43</v>
      </c>
      <c r="G18" s="40"/>
    </row>
    <row r="19" spans="2:7" ht="12.75">
      <c r="B19" s="28"/>
      <c r="C19" s="12"/>
      <c r="D19" s="41"/>
      <c r="E19" s="14"/>
      <c r="F19" s="34"/>
      <c r="G19" s="37"/>
    </row>
    <row r="20" spans="2:7" ht="12.75">
      <c r="B20" s="28" t="s">
        <v>38</v>
      </c>
      <c r="C20" s="12">
        <v>180.99934191400007</v>
      </c>
      <c r="D20" s="34">
        <v>80.23473453100002</v>
      </c>
      <c r="E20" s="60">
        <v>577.2493419140001</v>
      </c>
      <c r="F20" s="34">
        <v>257.53</v>
      </c>
      <c r="G20" s="37"/>
    </row>
    <row r="21" spans="2:7" ht="12.75">
      <c r="B21" s="28" t="s">
        <v>39</v>
      </c>
      <c r="C21" s="12">
        <v>516.2014551000002</v>
      </c>
      <c r="D21" s="34">
        <v>596.4627507</v>
      </c>
      <c r="E21" s="60">
        <v>1780.0714551</v>
      </c>
      <c r="F21" s="34">
        <v>1708.77</v>
      </c>
      <c r="G21" s="37"/>
    </row>
    <row r="22" spans="2:7" ht="12.75">
      <c r="B22" s="28" t="s">
        <v>40</v>
      </c>
      <c r="C22" s="12">
        <v>411.7041651000002</v>
      </c>
      <c r="D22" s="34">
        <v>335.2884055</v>
      </c>
      <c r="E22" s="60">
        <v>1565.3141651</v>
      </c>
      <c r="F22" s="34">
        <v>1253.29</v>
      </c>
      <c r="G22" s="37"/>
    </row>
    <row r="23" spans="2:7" ht="12.75">
      <c r="B23" s="28"/>
      <c r="C23" s="74"/>
      <c r="D23" s="38"/>
      <c r="E23" s="16"/>
      <c r="F23" s="38"/>
      <c r="G23" s="37"/>
    </row>
    <row r="24" spans="2:7" ht="15.75">
      <c r="B24" s="36" t="s">
        <v>41</v>
      </c>
      <c r="C24" s="43">
        <v>3786.427471531001</v>
      </c>
      <c r="D24" s="43">
        <v>3453.6683714309997</v>
      </c>
      <c r="E24" s="43">
        <v>14488.557471531003</v>
      </c>
      <c r="F24" s="44">
        <v>12754.02</v>
      </c>
      <c r="G24" s="40"/>
    </row>
    <row r="25" spans="2:7" ht="12.75">
      <c r="B25" s="28"/>
      <c r="C25" s="12"/>
      <c r="D25" s="34"/>
      <c r="E25" s="14"/>
      <c r="F25" s="34"/>
      <c r="G25" s="37"/>
    </row>
    <row r="26" spans="2:7" ht="12.75">
      <c r="B26" s="28" t="s">
        <v>42</v>
      </c>
      <c r="C26" s="12">
        <v>252.07331501400006</v>
      </c>
      <c r="D26" s="60">
        <v>202.86</v>
      </c>
      <c r="E26" s="60">
        <v>1138.983315014</v>
      </c>
      <c r="F26" s="34">
        <v>938.98</v>
      </c>
      <c r="G26" s="37"/>
    </row>
    <row r="27" spans="2:7" ht="12.75">
      <c r="B27" s="28"/>
      <c r="C27" s="74"/>
      <c r="D27" s="38"/>
      <c r="E27" s="16"/>
      <c r="F27" s="38"/>
      <c r="G27" s="37"/>
    </row>
    <row r="28" spans="2:7" ht="15.75">
      <c r="B28" s="45" t="s">
        <v>43</v>
      </c>
      <c r="C28" s="46">
        <v>3534.3641565170014</v>
      </c>
      <c r="D28" s="46">
        <v>3250.8083714309996</v>
      </c>
      <c r="E28" s="46">
        <v>13349.584156517003</v>
      </c>
      <c r="F28" s="47">
        <v>11815.04</v>
      </c>
      <c r="G28" s="40"/>
    </row>
    <row r="29" spans="2:7" ht="12.75">
      <c r="B29" s="28"/>
      <c r="C29" s="12"/>
      <c r="D29" s="41"/>
      <c r="E29" s="14"/>
      <c r="F29" s="35"/>
      <c r="G29" s="48"/>
    </row>
    <row r="30" spans="2:7" ht="15.75">
      <c r="B30" s="36" t="s">
        <v>44</v>
      </c>
      <c r="C30" s="12"/>
      <c r="D30" s="34"/>
      <c r="E30" s="14"/>
      <c r="F30" s="35"/>
      <c r="G30" s="48"/>
    </row>
    <row r="31" spans="2:7" ht="12.75">
      <c r="B31" s="28"/>
      <c r="C31" s="12"/>
      <c r="D31" s="34"/>
      <c r="E31" s="14"/>
      <c r="F31" s="35"/>
      <c r="G31" s="48"/>
    </row>
    <row r="32" spans="2:7" ht="12.75">
      <c r="B32" s="28" t="s">
        <v>36</v>
      </c>
      <c r="C32" s="12">
        <v>560.2270199570005</v>
      </c>
      <c r="D32" s="34">
        <v>463.88</v>
      </c>
      <c r="E32" s="60">
        <v>2288.8370199570004</v>
      </c>
      <c r="F32" s="35">
        <v>2033.34</v>
      </c>
      <c r="G32" s="48"/>
    </row>
    <row r="33" spans="2:7" ht="12.75">
      <c r="B33" s="28" t="s">
        <v>152</v>
      </c>
      <c r="C33" s="12">
        <v>-68.49923309299994</v>
      </c>
      <c r="D33" s="34">
        <v>-60.9712695</v>
      </c>
      <c r="E33" s="77">
        <v>-195.22923309299995</v>
      </c>
      <c r="F33" s="42">
        <v>-174.36</v>
      </c>
      <c r="G33" s="48"/>
    </row>
    <row r="34" spans="2:7" ht="15.75">
      <c r="B34" s="36" t="s">
        <v>45</v>
      </c>
      <c r="C34" s="39">
        <v>491.72778686400056</v>
      </c>
      <c r="D34" s="39">
        <v>402.9087305</v>
      </c>
      <c r="E34" s="46">
        <v>2093.6077868640004</v>
      </c>
      <c r="F34" s="49">
        <v>1858.98</v>
      </c>
      <c r="G34" s="50"/>
    </row>
    <row r="35" spans="2:7" ht="12.75">
      <c r="B35" s="28"/>
      <c r="C35" s="12"/>
      <c r="D35" s="34"/>
      <c r="E35" s="14"/>
      <c r="F35" s="35"/>
      <c r="G35" s="48"/>
    </row>
    <row r="36" spans="2:7" ht="12.75">
      <c r="B36" s="28" t="s">
        <v>38</v>
      </c>
      <c r="C36" s="12">
        <v>56.78594419999999</v>
      </c>
      <c r="D36" s="34">
        <v>18.905106196999995</v>
      </c>
      <c r="E36" s="60">
        <v>140.9359442</v>
      </c>
      <c r="F36" s="35">
        <v>32.51</v>
      </c>
      <c r="G36" s="48"/>
    </row>
    <row r="37" spans="2:7" ht="12.75">
      <c r="B37" s="28" t="s">
        <v>39</v>
      </c>
      <c r="C37" s="12">
        <v>2.5227502000000044</v>
      </c>
      <c r="D37" s="34">
        <v>23.5752171</v>
      </c>
      <c r="E37" s="60">
        <v>96.4127502</v>
      </c>
      <c r="F37" s="35">
        <v>89.8</v>
      </c>
      <c r="G37" s="48"/>
    </row>
    <row r="38" spans="2:7" ht="12.75">
      <c r="B38" s="28" t="s">
        <v>40</v>
      </c>
      <c r="C38" s="12">
        <v>53.752820832000054</v>
      </c>
      <c r="D38" s="34">
        <v>55.7027738</v>
      </c>
      <c r="E38" s="60">
        <v>279.99282083200006</v>
      </c>
      <c r="F38" s="35">
        <v>229.85</v>
      </c>
      <c r="G38" s="48"/>
    </row>
    <row r="39" spans="2:7" ht="12.75">
      <c r="B39" s="28"/>
      <c r="C39" s="74"/>
      <c r="D39" s="38"/>
      <c r="E39" s="16"/>
      <c r="F39" s="42"/>
      <c r="G39" s="48"/>
    </row>
    <row r="40" spans="2:7" ht="15.75">
      <c r="B40" s="36" t="s">
        <v>46</v>
      </c>
      <c r="C40" s="43">
        <v>604.7893020960007</v>
      </c>
      <c r="D40" s="51">
        <v>501.10182759699995</v>
      </c>
      <c r="E40" s="43">
        <v>2610.949302096001</v>
      </c>
      <c r="F40" s="43">
        <v>2211.14</v>
      </c>
      <c r="G40" s="50"/>
    </row>
    <row r="41" spans="2:7" ht="12.75">
      <c r="B41" s="28"/>
      <c r="C41" s="12"/>
      <c r="D41" s="34"/>
      <c r="E41" s="14"/>
      <c r="F41" s="35"/>
      <c r="G41" s="48"/>
    </row>
    <row r="42" spans="2:7" ht="12.75">
      <c r="B42" s="28" t="s">
        <v>47</v>
      </c>
      <c r="C42" s="12">
        <v>1.2637742229999986</v>
      </c>
      <c r="D42" s="34">
        <v>8.1810053</v>
      </c>
      <c r="E42" s="60">
        <v>42.433774223</v>
      </c>
      <c r="F42" s="35">
        <v>24.79</v>
      </c>
      <c r="G42" s="48"/>
    </row>
    <row r="43" spans="2:7" ht="15">
      <c r="B43" s="28" t="s">
        <v>153</v>
      </c>
      <c r="C43" s="12"/>
      <c r="D43" s="52"/>
      <c r="E43" s="60"/>
      <c r="F43" s="35"/>
      <c r="G43" s="48"/>
    </row>
    <row r="44" spans="2:7" ht="12.75">
      <c r="B44" s="27" t="s">
        <v>154</v>
      </c>
      <c r="C44" s="12">
        <v>-28.005068699999995</v>
      </c>
      <c r="D44" s="60">
        <v>-31.34</v>
      </c>
      <c r="E44" s="14">
        <v>-104.5450687</v>
      </c>
      <c r="F44" s="35">
        <v>-132.71</v>
      </c>
      <c r="G44" s="48"/>
    </row>
    <row r="45" spans="2:7" ht="12.75">
      <c r="B45" s="27"/>
      <c r="C45" s="74"/>
      <c r="D45" s="38"/>
      <c r="E45" s="16"/>
      <c r="F45" s="42"/>
      <c r="G45" s="48"/>
    </row>
    <row r="46" spans="2:7" ht="15.75">
      <c r="B46" s="53" t="s">
        <v>151</v>
      </c>
      <c r="C46" s="51">
        <v>631.5405965730007</v>
      </c>
      <c r="D46" s="43">
        <v>524.260822297</v>
      </c>
      <c r="E46" s="43">
        <v>2673.0705965730012</v>
      </c>
      <c r="F46" s="43">
        <v>2319.06</v>
      </c>
      <c r="G46" s="50"/>
    </row>
    <row r="47" spans="2:7" ht="15.75">
      <c r="B47" s="53"/>
      <c r="C47" s="44"/>
      <c r="D47" s="44"/>
      <c r="E47" s="44"/>
      <c r="F47" s="44"/>
      <c r="G47" s="50"/>
    </row>
    <row r="48" spans="2:7" ht="15.75">
      <c r="B48" s="27" t="s">
        <v>76</v>
      </c>
      <c r="C48" s="60">
        <v>214.12</v>
      </c>
      <c r="D48" s="60">
        <v>137.2</v>
      </c>
      <c r="E48" s="60">
        <v>836</v>
      </c>
      <c r="F48" s="60">
        <v>726.21</v>
      </c>
      <c r="G48" s="50"/>
    </row>
    <row r="49" spans="2:7" ht="15.75">
      <c r="B49" s="53"/>
      <c r="C49" s="47"/>
      <c r="D49" s="47"/>
      <c r="E49" s="47"/>
      <c r="F49" s="47"/>
      <c r="G49" s="50"/>
    </row>
    <row r="50" spans="2:7" ht="15.75">
      <c r="B50" s="53" t="s">
        <v>155</v>
      </c>
      <c r="C50" s="44">
        <v>417.4205965730007</v>
      </c>
      <c r="D50" s="44">
        <v>387.060822297</v>
      </c>
      <c r="E50" s="44">
        <v>1837.0705965730012</v>
      </c>
      <c r="F50" s="51">
        <v>1592.85</v>
      </c>
      <c r="G50" s="50"/>
    </row>
    <row r="51" spans="2:7" ht="15.75">
      <c r="B51" s="53"/>
      <c r="C51" s="44"/>
      <c r="D51" s="44"/>
      <c r="E51" s="44"/>
      <c r="F51" s="44"/>
      <c r="G51" s="50"/>
    </row>
    <row r="52" spans="2:9" s="28" customFormat="1" ht="12.75">
      <c r="B52" s="27" t="s">
        <v>77</v>
      </c>
      <c r="C52" s="163">
        <v>354.33</v>
      </c>
      <c r="D52" s="163">
        <v>0</v>
      </c>
      <c r="E52" s="28">
        <v>354.33</v>
      </c>
      <c r="F52" s="163">
        <v>0</v>
      </c>
      <c r="G52" s="23"/>
      <c r="H52" s="23"/>
      <c r="I52" s="125"/>
    </row>
    <row r="53" spans="2:7" ht="15.75">
      <c r="B53" s="53"/>
      <c r="C53" s="47"/>
      <c r="D53" s="47"/>
      <c r="E53" s="47"/>
      <c r="F53" s="47"/>
      <c r="G53" s="50"/>
    </row>
    <row r="54" spans="2:6" ht="15.75">
      <c r="B54" s="53" t="s">
        <v>78</v>
      </c>
      <c r="C54" s="39">
        <v>771.7505965730006</v>
      </c>
      <c r="D54" s="39">
        <v>387.060822297</v>
      </c>
      <c r="E54" s="39">
        <v>2191.400596573001</v>
      </c>
      <c r="F54" s="39">
        <v>1592.85</v>
      </c>
    </row>
    <row r="55" spans="2:6" ht="12.75">
      <c r="B55" s="27"/>
      <c r="C55" s="75"/>
      <c r="D55" s="54"/>
      <c r="E55" s="60"/>
      <c r="F55" s="35"/>
    </row>
    <row r="56" spans="2:6" ht="12.75">
      <c r="B56" s="27"/>
      <c r="C56" s="75"/>
      <c r="D56" s="54"/>
      <c r="E56" s="60"/>
      <c r="F56" s="35"/>
    </row>
    <row r="57" spans="2:6" ht="15.75">
      <c r="B57" s="53" t="s">
        <v>48</v>
      </c>
      <c r="C57" s="75"/>
      <c r="D57" s="54"/>
      <c r="E57" s="60"/>
      <c r="F57" s="35"/>
    </row>
    <row r="58" spans="2:6" ht="12.75">
      <c r="B58" s="27"/>
      <c r="C58" s="75"/>
      <c r="D58" s="54"/>
      <c r="E58" s="60"/>
      <c r="F58" s="35"/>
    </row>
    <row r="59" spans="2:7" ht="12.75">
      <c r="B59" s="27" t="s">
        <v>49</v>
      </c>
      <c r="C59" s="75"/>
      <c r="D59" s="54"/>
      <c r="E59" s="60">
        <v>1240.01</v>
      </c>
      <c r="F59" s="35">
        <v>1572.5</v>
      </c>
      <c r="G59" s="48"/>
    </row>
    <row r="60" spans="2:7" ht="12.75">
      <c r="B60" s="27" t="s">
        <v>152</v>
      </c>
      <c r="C60" s="75"/>
      <c r="D60" s="54"/>
      <c r="E60" s="60">
        <v>262.31</v>
      </c>
      <c r="F60" s="42">
        <v>212.1</v>
      </c>
      <c r="G60" s="48"/>
    </row>
    <row r="61" spans="2:7" ht="15.75">
      <c r="B61" s="53" t="s">
        <v>45</v>
      </c>
      <c r="C61" s="59"/>
      <c r="D61" s="59"/>
      <c r="E61" s="39">
        <v>1502.32</v>
      </c>
      <c r="F61" s="46">
        <v>1784.6</v>
      </c>
      <c r="G61" s="50"/>
    </row>
    <row r="62" spans="2:6" ht="12.75">
      <c r="B62" s="27"/>
      <c r="C62" s="75"/>
      <c r="D62" s="54"/>
      <c r="E62" s="129"/>
      <c r="F62" s="35"/>
    </row>
    <row r="63" spans="2:7" ht="12.75">
      <c r="B63" s="27" t="s">
        <v>38</v>
      </c>
      <c r="C63" s="75"/>
      <c r="D63" s="54"/>
      <c r="E63" s="60">
        <v>1400.61</v>
      </c>
      <c r="F63" s="35">
        <v>977.69</v>
      </c>
      <c r="G63" s="48"/>
    </row>
    <row r="64" spans="2:7" ht="12.75">
      <c r="B64" s="27" t="s">
        <v>39</v>
      </c>
      <c r="C64" s="75"/>
      <c r="D64" s="54"/>
      <c r="E64" s="60">
        <v>739.72</v>
      </c>
      <c r="F64" s="35">
        <v>476.9</v>
      </c>
      <c r="G64" s="48"/>
    </row>
    <row r="65" spans="2:7" ht="12.75">
      <c r="B65" s="27" t="s">
        <v>40</v>
      </c>
      <c r="C65" s="75"/>
      <c r="D65" s="54"/>
      <c r="E65" s="60">
        <v>1745.11</v>
      </c>
      <c r="F65" s="35">
        <v>1468.88</v>
      </c>
      <c r="G65" s="48"/>
    </row>
    <row r="66" spans="2:6" ht="12.75">
      <c r="B66" s="27"/>
      <c r="C66" s="75"/>
      <c r="D66" s="54"/>
      <c r="E66" s="77"/>
      <c r="F66" s="35"/>
    </row>
    <row r="67" spans="2:7" ht="15.75">
      <c r="B67" s="53" t="s">
        <v>50</v>
      </c>
      <c r="C67" s="59"/>
      <c r="D67" s="59"/>
      <c r="E67" s="39">
        <v>5387.76</v>
      </c>
      <c r="F67" s="49">
        <v>4708.07</v>
      </c>
      <c r="G67" s="50"/>
    </row>
    <row r="68" spans="2:6" ht="12.75">
      <c r="B68" s="27" t="s">
        <v>79</v>
      </c>
      <c r="C68" s="75"/>
      <c r="D68" s="54"/>
      <c r="E68" s="75"/>
      <c r="F68" s="35"/>
    </row>
    <row r="69" spans="2:6" ht="12.75">
      <c r="B69" s="27" t="s">
        <v>80</v>
      </c>
      <c r="C69" s="75"/>
      <c r="D69" s="54"/>
      <c r="E69" s="75"/>
      <c r="F69" s="35"/>
    </row>
    <row r="70" spans="2:6" ht="12.75">
      <c r="B70" s="27" t="s">
        <v>62</v>
      </c>
      <c r="C70" s="75"/>
      <c r="D70" s="54"/>
      <c r="E70" s="75"/>
      <c r="F70" s="35"/>
    </row>
    <row r="71" spans="2:6" ht="12.75">
      <c r="B71" s="55"/>
      <c r="C71" s="76"/>
      <c r="D71" s="56"/>
      <c r="E71" s="76"/>
      <c r="F71" s="42"/>
    </row>
    <row r="74" ht="12.75" hidden="1"/>
    <row r="75" ht="12.75" hidden="1"/>
    <row r="76" ht="12.75" hidden="1"/>
    <row r="77" spans="2:4" ht="12.75" hidden="1">
      <c r="B77" s="19" t="s">
        <v>25</v>
      </c>
      <c r="D77" s="18" t="s">
        <v>26</v>
      </c>
    </row>
    <row r="78" ht="12.75" hidden="1">
      <c r="B78" s="19" t="s">
        <v>27</v>
      </c>
    </row>
    <row r="79" ht="12.75" hidden="1">
      <c r="B79" s="19" t="s">
        <v>28</v>
      </c>
    </row>
    <row r="80" ht="12.75" hidden="1">
      <c r="B80" s="19" t="s">
        <v>29</v>
      </c>
    </row>
    <row r="81" spans="2:6" ht="12.75" hidden="1">
      <c r="B81" s="19" t="s">
        <v>30</v>
      </c>
      <c r="C81" s="57" t="s">
        <v>31</v>
      </c>
      <c r="F81" s="18" t="s">
        <v>32</v>
      </c>
    </row>
    <row r="82" ht="12.75" hidden="1"/>
    <row r="85" ht="13.5" customHeight="1"/>
    <row r="86" spans="3:9" s="1" customFormat="1" ht="12.75">
      <c r="C86" s="4"/>
      <c r="D86" s="5"/>
      <c r="E86" s="6"/>
      <c r="F86" s="73"/>
      <c r="G86" s="8"/>
      <c r="I86" s="3"/>
    </row>
    <row r="87" spans="3:9" s="1" customFormat="1" ht="12.75">
      <c r="C87" s="4"/>
      <c r="D87" s="5"/>
      <c r="E87" s="6"/>
      <c r="F87" s="73"/>
      <c r="G87" s="8"/>
      <c r="I87" s="3"/>
    </row>
    <row r="88" spans="3:9" s="1" customFormat="1" ht="12.75">
      <c r="C88" s="4"/>
      <c r="D88" s="5"/>
      <c r="E88" s="6"/>
      <c r="F88" s="73"/>
      <c r="G88" s="8"/>
      <c r="I88" s="3"/>
    </row>
    <row r="89" spans="3:9" s="1" customFormat="1" ht="12.75">
      <c r="C89" s="4"/>
      <c r="D89" s="5"/>
      <c r="E89" s="6"/>
      <c r="F89" s="73"/>
      <c r="G89" s="8"/>
      <c r="I89" s="3"/>
    </row>
    <row r="90" spans="3:9" s="1" customFormat="1" ht="12.75">
      <c r="C90" s="4"/>
      <c r="D90" s="5"/>
      <c r="E90" s="6"/>
      <c r="F90" s="73"/>
      <c r="G90" s="8"/>
      <c r="I90" s="3"/>
    </row>
    <row r="94" ht="12.75">
      <c r="B94" s="58"/>
    </row>
  </sheetData>
  <mergeCells count="3">
    <mergeCell ref="B3:F3"/>
    <mergeCell ref="B5:F5"/>
    <mergeCell ref="B6:F6"/>
  </mergeCells>
  <printOptions horizontalCentered="1"/>
  <pageMargins left="0.5" right="0.5" top="0.5" bottom="0.5" header="0.5" footer="0.5"/>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4:J37"/>
  <sheetViews>
    <sheetView zoomScale="75" zoomScaleNormal="75" workbookViewId="0" topLeftCell="A1">
      <selection activeCell="E11" sqref="E11"/>
    </sheetView>
  </sheetViews>
  <sheetFormatPr defaultColWidth="9.140625" defaultRowHeight="12.75"/>
  <cols>
    <col min="1" max="1" width="1.57421875" style="1" customWidth="1"/>
    <col min="2" max="2" width="6.00390625" style="1" customWidth="1"/>
    <col min="3" max="3" width="77.8515625" style="1" customWidth="1"/>
    <col min="4" max="4" width="3.7109375" style="1" customWidth="1"/>
    <col min="5" max="5" width="17.57421875" style="7" customWidth="1"/>
    <col min="6" max="6" width="18.28125" style="7" customWidth="1"/>
    <col min="7" max="7" width="2.8515625" style="1" customWidth="1"/>
    <col min="8" max="16384" width="9.140625" style="1" customWidth="1"/>
  </cols>
  <sheetData>
    <row r="4" ht="12.75">
      <c r="C4" s="17" t="s">
        <v>166</v>
      </c>
    </row>
    <row r="5" spans="5:6" ht="12.75">
      <c r="E5" s="184"/>
      <c r="F5" s="184" t="s">
        <v>1</v>
      </c>
    </row>
    <row r="6" spans="2:6" ht="12.75">
      <c r="B6" s="142"/>
      <c r="C6" s="185"/>
      <c r="D6" s="143"/>
      <c r="E6" s="186" t="s">
        <v>3</v>
      </c>
      <c r="F6" s="186" t="s">
        <v>3</v>
      </c>
    </row>
    <row r="7" spans="2:6" ht="12.75">
      <c r="B7" s="148"/>
      <c r="C7" s="187"/>
      <c r="D7" s="145"/>
      <c r="E7" s="188" t="s">
        <v>167</v>
      </c>
      <c r="F7" s="188" t="s">
        <v>168</v>
      </c>
    </row>
    <row r="8" spans="2:6" ht="12.75">
      <c r="B8" s="103"/>
      <c r="C8" s="3"/>
      <c r="D8" s="144"/>
      <c r="E8" s="14"/>
      <c r="F8" s="14"/>
    </row>
    <row r="9" spans="2:6" ht="12.75">
      <c r="B9" s="103"/>
      <c r="C9" s="189" t="s">
        <v>169</v>
      </c>
      <c r="D9" s="144"/>
      <c r="E9" s="190">
        <v>2191.4</v>
      </c>
      <c r="F9" s="190">
        <v>1592.85</v>
      </c>
    </row>
    <row r="10" spans="2:6" ht="12.75">
      <c r="B10" s="103"/>
      <c r="C10" s="3" t="s">
        <v>170</v>
      </c>
      <c r="D10" s="144"/>
      <c r="E10" s="14">
        <v>387.84</v>
      </c>
      <c r="F10" s="14">
        <v>343.88</v>
      </c>
    </row>
    <row r="11" spans="2:6" ht="12.75">
      <c r="B11" s="103"/>
      <c r="C11" s="3" t="s">
        <v>171</v>
      </c>
      <c r="D11" s="144"/>
      <c r="E11" s="14">
        <f>SUM(E9:E10)</f>
        <v>2579.2400000000002</v>
      </c>
      <c r="F11" s="14">
        <v>1936.73</v>
      </c>
    </row>
    <row r="12" spans="2:6" ht="12.75">
      <c r="B12" s="103"/>
      <c r="C12" s="3" t="s">
        <v>172</v>
      </c>
      <c r="D12" s="144"/>
      <c r="E12" s="14">
        <v>15.14</v>
      </c>
      <c r="F12" s="14">
        <v>-1</v>
      </c>
    </row>
    <row r="13" spans="2:6" ht="12.75">
      <c r="B13" s="103"/>
      <c r="C13" s="3" t="s">
        <v>173</v>
      </c>
      <c r="D13" s="144"/>
      <c r="E13" s="14">
        <f>SUM(E11:E12)</f>
        <v>2594.38</v>
      </c>
      <c r="F13" s="14">
        <v>1935.73</v>
      </c>
    </row>
    <row r="14" spans="2:6" ht="12.75">
      <c r="B14" s="103"/>
      <c r="C14" s="189" t="s">
        <v>174</v>
      </c>
      <c r="D14" s="144"/>
      <c r="E14" s="14"/>
      <c r="F14" s="14"/>
    </row>
    <row r="15" spans="2:6" ht="12.75">
      <c r="B15" s="103"/>
      <c r="C15" s="3" t="s">
        <v>175</v>
      </c>
      <c r="D15" s="144"/>
      <c r="E15" s="196">
        <v>0</v>
      </c>
      <c r="F15" s="14">
        <v>-10.94</v>
      </c>
    </row>
    <row r="16" spans="2:6" ht="12.75">
      <c r="B16" s="103"/>
      <c r="C16" s="3" t="s">
        <v>176</v>
      </c>
      <c r="D16" s="144"/>
      <c r="E16" s="14">
        <v>1100</v>
      </c>
      <c r="F16" s="14">
        <v>1000</v>
      </c>
    </row>
    <row r="17" spans="2:6" ht="12.75">
      <c r="B17" s="103"/>
      <c r="C17" s="3" t="s">
        <v>177</v>
      </c>
      <c r="D17" s="144"/>
      <c r="E17" s="14">
        <v>611.41</v>
      </c>
      <c r="F17" s="14">
        <v>387.74</v>
      </c>
    </row>
    <row r="18" spans="2:6" ht="12.75">
      <c r="B18" s="148"/>
      <c r="C18" s="191" t="s">
        <v>178</v>
      </c>
      <c r="D18" s="145"/>
      <c r="E18" s="192">
        <f>773.25+108.45+1.27</f>
        <v>882.97</v>
      </c>
      <c r="F18" s="192">
        <v>558.83</v>
      </c>
    </row>
    <row r="20" ht="12.75">
      <c r="B20" s="17" t="s">
        <v>24</v>
      </c>
    </row>
    <row r="21" spans="2:3" ht="12.75">
      <c r="B21" s="1" t="s">
        <v>126</v>
      </c>
      <c r="C21" s="1" t="s">
        <v>179</v>
      </c>
    </row>
    <row r="22" spans="2:3" ht="12.75">
      <c r="B22" s="1" t="s">
        <v>130</v>
      </c>
      <c r="C22" s="67" t="s">
        <v>129</v>
      </c>
    </row>
    <row r="23" spans="2:6" s="153" customFormat="1" ht="39" customHeight="1">
      <c r="B23" s="153" t="s">
        <v>132</v>
      </c>
      <c r="C23" s="273" t="s">
        <v>234</v>
      </c>
      <c r="D23" s="274"/>
      <c r="E23" s="274"/>
      <c r="F23" s="274"/>
    </row>
    <row r="24" spans="2:3" ht="12.75">
      <c r="B24" s="1" t="s">
        <v>133</v>
      </c>
      <c r="C24" s="67" t="s">
        <v>180</v>
      </c>
    </row>
    <row r="25" ht="12.75">
      <c r="C25" s="67" t="s">
        <v>181</v>
      </c>
    </row>
    <row r="26" spans="2:3" ht="12.75">
      <c r="B26" s="1" t="s">
        <v>136</v>
      </c>
      <c r="C26" s="67" t="s">
        <v>182</v>
      </c>
    </row>
    <row r="30" spans="2:6" ht="12.75">
      <c r="B30" s="19"/>
      <c r="C30" s="69"/>
      <c r="D30" s="68"/>
      <c r="E30" s="19"/>
      <c r="F30" s="193"/>
    </row>
    <row r="31" spans="2:5" ht="12.75">
      <c r="B31" s="19" t="s">
        <v>183</v>
      </c>
      <c r="C31" s="21"/>
      <c r="D31" s="21"/>
      <c r="E31" s="18" t="s">
        <v>26</v>
      </c>
    </row>
    <row r="32" spans="2:6" ht="12.75">
      <c r="B32" s="19" t="s">
        <v>184</v>
      </c>
      <c r="C32" s="68"/>
      <c r="D32" s="21"/>
      <c r="E32" s="21"/>
      <c r="F32" s="1"/>
    </row>
    <row r="33" spans="2:6" ht="12.75">
      <c r="B33" s="19" t="s">
        <v>185</v>
      </c>
      <c r="C33" s="19"/>
      <c r="D33" s="21"/>
      <c r="E33" s="21"/>
      <c r="F33" s="1"/>
    </row>
    <row r="34" spans="2:6" ht="12.75">
      <c r="B34" s="19" t="s">
        <v>71</v>
      </c>
      <c r="C34" s="68"/>
      <c r="D34" s="21"/>
      <c r="E34" s="21"/>
      <c r="F34" s="1"/>
    </row>
    <row r="35" spans="2:6" ht="12.75">
      <c r="B35" s="19" t="s">
        <v>186</v>
      </c>
      <c r="C35" s="68"/>
      <c r="D35" s="18" t="s">
        <v>31</v>
      </c>
      <c r="E35" s="70"/>
      <c r="F35" s="57" t="s">
        <v>32</v>
      </c>
    </row>
    <row r="36" spans="2:10" ht="12.75">
      <c r="B36" s="65"/>
      <c r="C36" s="194"/>
      <c r="D36" s="21"/>
      <c r="E36" s="21"/>
      <c r="F36" s="195"/>
      <c r="G36" s="21"/>
      <c r="H36" s="21"/>
      <c r="I36" s="21"/>
      <c r="J36" s="21"/>
    </row>
    <row r="37" spans="2:10" ht="12.75">
      <c r="B37" s="21"/>
      <c r="C37" s="194"/>
      <c r="D37" s="21"/>
      <c r="E37" s="21"/>
      <c r="F37" s="195"/>
      <c r="G37" s="21"/>
      <c r="H37" s="21"/>
      <c r="I37" s="21"/>
      <c r="J37" s="21"/>
    </row>
  </sheetData>
  <mergeCells count="1">
    <mergeCell ref="C23:F23"/>
  </mergeCells>
  <printOptions/>
  <pageMargins left="0.75" right="0.75" top="1" bottom="1" header="0.5" footer="0.5"/>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zoomScale="75" zoomScaleNormal="75" workbookViewId="0" topLeftCell="A14">
      <selection activeCell="J80" sqref="J80"/>
    </sheetView>
  </sheetViews>
  <sheetFormatPr defaultColWidth="9.140625" defaultRowHeight="12.75"/>
  <cols>
    <col min="1" max="1" width="3.57421875" style="21" customWidth="1"/>
    <col min="2" max="2" width="100.57421875" style="21" customWidth="1"/>
    <col min="3" max="3" width="7.421875" style="21" customWidth="1"/>
    <col min="4" max="4" width="13.140625" style="21" hidden="1" customWidth="1"/>
    <col min="5" max="5" width="12.00390625" style="21" hidden="1" customWidth="1"/>
    <col min="6" max="6" width="8.28125" style="21" hidden="1" customWidth="1"/>
    <col min="7" max="7" width="12.00390625" style="21" hidden="1" customWidth="1"/>
    <col min="8" max="8" width="13.28125" style="21" bestFit="1" customWidth="1"/>
    <col min="9" max="9" width="5.57421875" style="21" hidden="1" customWidth="1"/>
    <col min="10" max="10" width="15.28125" style="21" customWidth="1"/>
    <col min="11" max="11" width="1.7109375" style="21" customWidth="1"/>
    <col min="12" max="16384" width="12.57421875" style="21" customWidth="1"/>
  </cols>
  <sheetData>
    <row r="1" spans="3:6" ht="12.75" hidden="1">
      <c r="C1" s="194"/>
      <c r="F1" s="195"/>
    </row>
    <row r="2" ht="12.75" hidden="1">
      <c r="F2" s="195"/>
    </row>
    <row r="3" ht="12.75" hidden="1">
      <c r="F3" s="195"/>
    </row>
    <row r="4" spans="2:9" ht="15.75">
      <c r="B4" s="197" t="s">
        <v>0</v>
      </c>
      <c r="C4" s="198"/>
      <c r="D4" s="198"/>
      <c r="E4" s="198"/>
      <c r="F4" s="199"/>
      <c r="G4" s="198"/>
      <c r="H4" s="198"/>
      <c r="I4" s="198"/>
    </row>
    <row r="5" spans="2:9" ht="15.75">
      <c r="B5" s="197" t="s">
        <v>187</v>
      </c>
      <c r="C5" s="198"/>
      <c r="D5" s="198"/>
      <c r="E5" s="198"/>
      <c r="F5" s="199"/>
      <c r="G5" s="198"/>
      <c r="H5" s="198"/>
      <c r="I5" s="198"/>
    </row>
    <row r="6" spans="2:9" ht="15.75">
      <c r="B6" s="197" t="s">
        <v>218</v>
      </c>
      <c r="C6" s="198"/>
      <c r="D6" s="198"/>
      <c r="E6" s="198"/>
      <c r="F6" s="199"/>
      <c r="G6" s="198"/>
      <c r="H6" s="198"/>
      <c r="I6" s="198"/>
    </row>
    <row r="7" spans="2:9" ht="12.75">
      <c r="B7" s="198"/>
      <c r="C7" s="198"/>
      <c r="D7" s="198"/>
      <c r="E7" s="198"/>
      <c r="F7" s="199"/>
      <c r="G7" s="198"/>
      <c r="H7" s="198"/>
      <c r="I7" s="198"/>
    </row>
    <row r="8" spans="3:10" ht="12.75">
      <c r="C8" s="198"/>
      <c r="D8" s="198"/>
      <c r="E8" s="198"/>
      <c r="F8" s="199"/>
      <c r="G8" s="198"/>
      <c r="H8" s="198"/>
      <c r="I8" s="198"/>
      <c r="J8" s="200" t="s">
        <v>1</v>
      </c>
    </row>
    <row r="9" spans="2:10" s="1" customFormat="1" ht="12.75">
      <c r="B9" s="142"/>
      <c r="C9" s="201"/>
      <c r="D9" s="201"/>
      <c r="E9" s="201"/>
      <c r="F9" s="202"/>
      <c r="G9" s="201"/>
      <c r="H9" s="275" t="s">
        <v>188</v>
      </c>
      <c r="I9" s="276"/>
      <c r="J9" s="277"/>
    </row>
    <row r="10" spans="2:10" s="1" customFormat="1" ht="12.75">
      <c r="B10" s="103"/>
      <c r="C10" s="203"/>
      <c r="D10" s="203"/>
      <c r="E10" s="203"/>
      <c r="F10" s="204"/>
      <c r="G10" s="203"/>
      <c r="H10" s="278" t="s">
        <v>189</v>
      </c>
      <c r="I10" s="279"/>
      <c r="J10" s="280"/>
    </row>
    <row r="11" spans="2:10" ht="12.75">
      <c r="B11" s="205" t="s">
        <v>127</v>
      </c>
      <c r="C11" s="206"/>
      <c r="D11" s="207" t="s">
        <v>54</v>
      </c>
      <c r="E11" s="207" t="s">
        <v>2</v>
      </c>
      <c r="F11" s="208"/>
      <c r="G11" s="207" t="s">
        <v>2</v>
      </c>
      <c r="H11" s="281" t="s">
        <v>3</v>
      </c>
      <c r="I11" s="282"/>
      <c r="J11" s="283"/>
    </row>
    <row r="12" spans="2:10" ht="12.75">
      <c r="B12" s="210"/>
      <c r="C12" s="206"/>
      <c r="D12" s="207" t="s">
        <v>190</v>
      </c>
      <c r="E12" s="207" t="s">
        <v>190</v>
      </c>
      <c r="F12" s="208"/>
      <c r="G12" s="207" t="s">
        <v>190</v>
      </c>
      <c r="H12" s="284" t="s">
        <v>191</v>
      </c>
      <c r="I12" s="285"/>
      <c r="J12" s="286"/>
    </row>
    <row r="13" spans="2:10" ht="12.75">
      <c r="B13" s="213"/>
      <c r="C13" s="214"/>
      <c r="D13" s="211" t="s">
        <v>192</v>
      </c>
      <c r="E13" s="211" t="s">
        <v>193</v>
      </c>
      <c r="F13" s="215"/>
      <c r="G13" s="211" t="s">
        <v>194</v>
      </c>
      <c r="H13" s="216" t="s">
        <v>63</v>
      </c>
      <c r="I13" s="212"/>
      <c r="J13" s="216" t="s">
        <v>5</v>
      </c>
    </row>
    <row r="14" spans="2:10" ht="12.75">
      <c r="B14" s="210"/>
      <c r="C14" s="206"/>
      <c r="D14" s="207"/>
      <c r="E14" s="207"/>
      <c r="F14" s="208"/>
      <c r="G14" s="207"/>
      <c r="H14" s="205"/>
      <c r="I14" s="217"/>
      <c r="J14" s="218"/>
    </row>
    <row r="15" spans="2:10" ht="12.75">
      <c r="B15" s="205" t="s">
        <v>6</v>
      </c>
      <c r="C15" s="206"/>
      <c r="D15" s="219">
        <v>8355</v>
      </c>
      <c r="E15" s="219">
        <f>+H15-D15</f>
        <v>5822.58</v>
      </c>
      <c r="F15" s="220">
        <f>(D15-E15)/E15</f>
        <v>0.43493090691755204</v>
      </c>
      <c r="G15" s="219">
        <v>2606.07</v>
      </c>
      <c r="H15" s="221">
        <v>14177.58</v>
      </c>
      <c r="I15" s="222">
        <f>(G15-H15)/H15</f>
        <v>-0.8161837210581778</v>
      </c>
      <c r="J15" s="223">
        <v>12622.36</v>
      </c>
    </row>
    <row r="16" spans="2:10" ht="12.75">
      <c r="B16" s="205" t="s">
        <v>7</v>
      </c>
      <c r="C16" s="209" t="s">
        <v>195</v>
      </c>
      <c r="D16" s="219">
        <v>4345.92</v>
      </c>
      <c r="E16" s="219">
        <f>+H16-D16</f>
        <v>3711.83</v>
      </c>
      <c r="F16" s="220">
        <f>(D16-E16)/E16</f>
        <v>0.17082948303128112</v>
      </c>
      <c r="G16" s="219">
        <v>1384.47</v>
      </c>
      <c r="H16" s="221">
        <v>8057.75</v>
      </c>
      <c r="I16" s="222">
        <f>(G16-H16)/H16</f>
        <v>-0.8281815643324749</v>
      </c>
      <c r="J16" s="223">
        <v>6888.49</v>
      </c>
    </row>
    <row r="17" spans="2:10" ht="12.75">
      <c r="B17" s="205" t="s">
        <v>8</v>
      </c>
      <c r="C17" s="209" t="s">
        <v>196</v>
      </c>
      <c r="D17" s="219">
        <v>109.52</v>
      </c>
      <c r="E17" s="219">
        <f>+H17-D17</f>
        <v>149.44</v>
      </c>
      <c r="F17" s="220">
        <f>(D17-E17)/E17</f>
        <v>-0.2671306209850107</v>
      </c>
      <c r="G17" s="219">
        <v>39.68</v>
      </c>
      <c r="H17" s="221">
        <v>258.96</v>
      </c>
      <c r="I17" s="222">
        <f>(G17-H17)/H17</f>
        <v>-0.8467717021933889</v>
      </c>
      <c r="J17" s="223">
        <v>235.94</v>
      </c>
    </row>
    <row r="18" spans="2:10" ht="12.75">
      <c r="B18" s="205" t="s">
        <v>197</v>
      </c>
      <c r="C18" s="206"/>
      <c r="D18" s="219">
        <f>D17+D16</f>
        <v>4455.4400000000005</v>
      </c>
      <c r="E18" s="219">
        <f>E17+E16</f>
        <v>3861.27</v>
      </c>
      <c r="F18" s="220">
        <f>(D18-E18)/E18</f>
        <v>0.15387942309136646</v>
      </c>
      <c r="G18" s="219">
        <f>G17+G16</f>
        <v>1424.15</v>
      </c>
      <c r="H18" s="221">
        <f>+H16+H17</f>
        <v>8316.71</v>
      </c>
      <c r="I18" s="222">
        <f>(G18-H18)/H18</f>
        <v>-0.8287604112683983</v>
      </c>
      <c r="J18" s="224">
        <f>+J16+J17</f>
        <v>7124.429999999999</v>
      </c>
    </row>
    <row r="19" spans="2:10" ht="12.75">
      <c r="B19" s="225" t="s">
        <v>10</v>
      </c>
      <c r="C19" s="226"/>
      <c r="D19" s="227"/>
      <c r="E19" s="227"/>
      <c r="F19" s="228"/>
      <c r="G19" s="227"/>
      <c r="H19" s="229"/>
      <c r="I19" s="230"/>
      <c r="J19" s="231"/>
    </row>
    <row r="20" spans="2:10" ht="12.75">
      <c r="B20" s="205" t="s">
        <v>11</v>
      </c>
      <c r="C20" s="209" t="s">
        <v>198</v>
      </c>
      <c r="D20" s="219">
        <v>2665.55</v>
      </c>
      <c r="E20" s="219">
        <f>+H20-D20</f>
        <v>2502.3099999999995</v>
      </c>
      <c r="F20" s="220">
        <f>(D20-E20)/E20</f>
        <v>0.06523572219269425</v>
      </c>
      <c r="G20" s="219">
        <v>965.4</v>
      </c>
      <c r="H20" s="221">
        <f>5168.62-0.76</f>
        <v>5167.86</v>
      </c>
      <c r="I20" s="222">
        <f>(G20-H20)/H20</f>
        <v>-0.8131915338263808</v>
      </c>
      <c r="J20" s="223">
        <v>4430.48</v>
      </c>
    </row>
    <row r="21" spans="2:10" ht="12.75">
      <c r="B21" s="205" t="s">
        <v>12</v>
      </c>
      <c r="C21" s="206"/>
      <c r="D21" s="221">
        <v>-73.63</v>
      </c>
      <c r="E21" s="221">
        <f>+H21-D21</f>
        <v>-3.5600000000000023</v>
      </c>
      <c r="F21" s="222"/>
      <c r="G21" s="221">
        <v>-3.84</v>
      </c>
      <c r="H21" s="221">
        <f>-81.74+41.88-0.16-37.17</f>
        <v>-77.19</v>
      </c>
      <c r="I21" s="222"/>
      <c r="J21" s="223">
        <v>-195.11</v>
      </c>
    </row>
    <row r="22" spans="2:10" ht="12.75">
      <c r="B22" s="205" t="s">
        <v>13</v>
      </c>
      <c r="C22" s="206"/>
      <c r="D22" s="219">
        <v>1733.06</v>
      </c>
      <c r="E22" s="221">
        <f>+H22-D22</f>
        <v>1129.4</v>
      </c>
      <c r="F22" s="220">
        <f>(D22-E22)/E22</f>
        <v>0.5344961926686734</v>
      </c>
      <c r="G22" s="219">
        <v>589.72</v>
      </c>
      <c r="H22" s="221">
        <f>2064.33+811.5-10.7-2.67</f>
        <v>2862.46</v>
      </c>
      <c r="I22" s="222">
        <f>(G22-H22)/H22</f>
        <v>-0.7939814006134582</v>
      </c>
      <c r="J22" s="223">
        <v>2604.43</v>
      </c>
    </row>
    <row r="23" spans="2:10" ht="12.75">
      <c r="B23" s="205" t="s">
        <v>14</v>
      </c>
      <c r="C23" s="206"/>
      <c r="D23" s="219">
        <v>260.77</v>
      </c>
      <c r="E23" s="221">
        <f>+H23-D23</f>
        <v>351.39</v>
      </c>
      <c r="F23" s="220">
        <f>(D23-E23)/E23</f>
        <v>-0.25789009362816245</v>
      </c>
      <c r="G23" s="219">
        <v>94.13</v>
      </c>
      <c r="H23" s="221">
        <v>612.16</v>
      </c>
      <c r="I23" s="222">
        <f>(G23-H23)/H23</f>
        <v>-0.8462330109775222</v>
      </c>
      <c r="J23" s="223">
        <v>543.31</v>
      </c>
    </row>
    <row r="24" spans="2:10" ht="12.75">
      <c r="B24" s="205" t="s">
        <v>15</v>
      </c>
      <c r="C24" s="206"/>
      <c r="D24" s="219">
        <f>D20-D21-D22-D23</f>
        <v>745.3500000000004</v>
      </c>
      <c r="E24" s="219">
        <f>E20-E21-E22-E23</f>
        <v>1025.0799999999995</v>
      </c>
      <c r="F24" s="220">
        <f>(D24-E24)/E24</f>
        <v>-0.272886018652202</v>
      </c>
      <c r="G24" s="219">
        <f>G20-G21-G22-G23</f>
        <v>285.39</v>
      </c>
      <c r="H24" s="221">
        <f>+H20-H21-H22-H23</f>
        <v>1770.4299999999994</v>
      </c>
      <c r="I24" s="222">
        <f>(G24-H24)/H24</f>
        <v>-0.8388018729913073</v>
      </c>
      <c r="J24" s="223">
        <f>+J20-J21-J22-J23</f>
        <v>1477.8499999999995</v>
      </c>
    </row>
    <row r="25" spans="2:10" ht="12.75">
      <c r="B25" s="205" t="s">
        <v>16</v>
      </c>
      <c r="C25" s="209" t="s">
        <v>199</v>
      </c>
      <c r="D25" s="219">
        <v>23.88</v>
      </c>
      <c r="E25" s="221">
        <f>+H25-D25</f>
        <v>20.87</v>
      </c>
      <c r="F25" s="220">
        <f>(D25-E25)/E25</f>
        <v>0.14422616195495916</v>
      </c>
      <c r="G25" s="219">
        <v>14.31</v>
      </c>
      <c r="H25" s="221">
        <v>44.75</v>
      </c>
      <c r="I25" s="222">
        <f>(G25-H25)/H25</f>
        <v>-0.6802234636871508</v>
      </c>
      <c r="J25" s="223">
        <v>29.16</v>
      </c>
    </row>
    <row r="26" spans="2:10" ht="12.75">
      <c r="B26" s="205" t="s">
        <v>17</v>
      </c>
      <c r="C26" s="209" t="s">
        <v>200</v>
      </c>
      <c r="D26" s="219">
        <v>173.18</v>
      </c>
      <c r="E26" s="221">
        <f>+H26-D26</f>
        <v>163.45999999999998</v>
      </c>
      <c r="F26" s="220">
        <f>(D26-E26)/E26</f>
        <v>0.059464089073779695</v>
      </c>
      <c r="G26" s="219">
        <v>50.88</v>
      </c>
      <c r="H26" s="221">
        <f>335.88+0.76</f>
        <v>336.64</v>
      </c>
      <c r="I26" s="222">
        <f>(G26-H26)/H26</f>
        <v>-0.8488593155893536</v>
      </c>
      <c r="J26" s="223">
        <v>272.96</v>
      </c>
    </row>
    <row r="27" spans="2:10" ht="12.75">
      <c r="B27" s="205" t="s">
        <v>219</v>
      </c>
      <c r="C27" s="209" t="s">
        <v>201</v>
      </c>
      <c r="D27" s="219">
        <f aca="true" t="shared" si="0" ref="D27:I27">+D16+D17-D20-D25-D26</f>
        <v>1592.8300000000002</v>
      </c>
      <c r="E27" s="219">
        <f t="shared" si="0"/>
        <v>1174.6300000000006</v>
      </c>
      <c r="F27" s="233">
        <f t="shared" si="0"/>
        <v>-0.3652271111751627</v>
      </c>
      <c r="G27" s="219">
        <f t="shared" si="0"/>
        <v>393.5600000000001</v>
      </c>
      <c r="H27" s="221">
        <f>+H16+H17-H20-H25-H26</f>
        <v>2767.4599999999996</v>
      </c>
      <c r="I27" s="234">
        <f t="shared" si="0"/>
        <v>0.6673210465770212</v>
      </c>
      <c r="J27" s="223">
        <f>+J16+J17-J20-J25-J26</f>
        <v>2391.83</v>
      </c>
    </row>
    <row r="28" spans="2:10" ht="12.75">
      <c r="B28" s="225" t="s">
        <v>10</v>
      </c>
      <c r="C28" s="226"/>
      <c r="D28" s="227"/>
      <c r="E28" s="227"/>
      <c r="F28" s="228"/>
      <c r="G28" s="227"/>
      <c r="H28" s="229"/>
      <c r="I28" s="230"/>
      <c r="J28" s="231"/>
    </row>
    <row r="29" spans="2:10" ht="12.75">
      <c r="B29" s="256" t="s">
        <v>202</v>
      </c>
      <c r="C29" s="209" t="s">
        <v>203</v>
      </c>
      <c r="D29" s="219">
        <v>544.9</v>
      </c>
      <c r="E29" s="219">
        <f>+H29-D29</f>
        <v>317.97</v>
      </c>
      <c r="F29" s="220">
        <f>(D29-E29)/E29</f>
        <v>0.7136836808503945</v>
      </c>
      <c r="G29" s="219">
        <v>107.19</v>
      </c>
      <c r="H29" s="221">
        <v>862.87</v>
      </c>
      <c r="I29" s="222">
        <f>(G29-H29)/H29</f>
        <v>-0.8757750298422706</v>
      </c>
      <c r="J29" s="232">
        <v>753.59</v>
      </c>
    </row>
    <row r="30" spans="2:10" ht="12.75">
      <c r="B30" s="205" t="s">
        <v>68</v>
      </c>
      <c r="C30" s="209" t="s">
        <v>204</v>
      </c>
      <c r="D30" s="219"/>
      <c r="E30" s="219"/>
      <c r="F30" s="220"/>
      <c r="G30" s="219"/>
      <c r="H30" s="221">
        <f>+H27-H29</f>
        <v>1904.5899999999997</v>
      </c>
      <c r="I30" s="222"/>
      <c r="J30" s="223">
        <f>+J27-J29</f>
        <v>1638.2399999999998</v>
      </c>
    </row>
    <row r="31" spans="2:10" ht="12.75">
      <c r="B31" s="205" t="s">
        <v>69</v>
      </c>
      <c r="C31" s="209" t="s">
        <v>205</v>
      </c>
      <c r="D31" s="219"/>
      <c r="E31" s="219"/>
      <c r="F31" s="220"/>
      <c r="G31" s="219"/>
      <c r="H31" s="221">
        <v>354.33</v>
      </c>
      <c r="I31" s="222"/>
      <c r="J31" s="254">
        <v>0</v>
      </c>
    </row>
    <row r="32" spans="2:10" ht="12.75">
      <c r="B32" s="205" t="s">
        <v>228</v>
      </c>
      <c r="C32" s="209" t="s">
        <v>206</v>
      </c>
      <c r="D32" s="219">
        <f>D27-D29</f>
        <v>1047.9300000000003</v>
      </c>
      <c r="E32" s="219">
        <f>E27-E29</f>
        <v>856.6600000000005</v>
      </c>
      <c r="F32" s="220">
        <f>(D32-E32)/E32</f>
        <v>0.22327411108257608</v>
      </c>
      <c r="G32" s="219">
        <f>G27-G29</f>
        <v>286.3700000000001</v>
      </c>
      <c r="H32" s="221">
        <f>+H30+H31</f>
        <v>2258.9199999999996</v>
      </c>
      <c r="I32" s="222">
        <f>(G32-H32)/H32</f>
        <v>-0.873227028845643</v>
      </c>
      <c r="J32" s="223">
        <f>+J30+J31</f>
        <v>1638.2399999999998</v>
      </c>
    </row>
    <row r="33" spans="2:10" ht="12.75">
      <c r="B33" s="205" t="s">
        <v>229</v>
      </c>
      <c r="C33" s="209" t="s">
        <v>208</v>
      </c>
      <c r="D33" s="219"/>
      <c r="E33" s="219"/>
      <c r="F33" s="220"/>
      <c r="G33" s="219"/>
      <c r="H33" s="221">
        <v>2.07</v>
      </c>
      <c r="I33" s="222"/>
      <c r="J33" s="223">
        <v>-4.3</v>
      </c>
    </row>
    <row r="34" spans="2:10" ht="12.75">
      <c r="B34" s="205" t="s">
        <v>221</v>
      </c>
      <c r="C34" s="209" t="s">
        <v>209</v>
      </c>
      <c r="D34" s="219"/>
      <c r="E34" s="219"/>
      <c r="F34" s="220"/>
      <c r="G34" s="219"/>
      <c r="H34" s="221">
        <f>+H32+H33</f>
        <v>2260.99</v>
      </c>
      <c r="I34" s="222"/>
      <c r="J34" s="223">
        <f>+J32+J33</f>
        <v>1633.9399999999998</v>
      </c>
    </row>
    <row r="35" spans="2:10" ht="12.75">
      <c r="B35" s="205" t="s">
        <v>207</v>
      </c>
      <c r="C35" s="209" t="s">
        <v>220</v>
      </c>
      <c r="D35" s="219"/>
      <c r="E35" s="219"/>
      <c r="F35" s="220"/>
      <c r="G35" s="219"/>
      <c r="H35" s="221">
        <v>15.57</v>
      </c>
      <c r="I35" s="222"/>
      <c r="J35" s="223">
        <v>17.93</v>
      </c>
    </row>
    <row r="36" spans="2:10" ht="12.75">
      <c r="B36" s="205" t="s">
        <v>222</v>
      </c>
      <c r="C36" s="209"/>
      <c r="D36" s="219"/>
      <c r="E36" s="219"/>
      <c r="F36" s="220"/>
      <c r="G36" s="219"/>
      <c r="H36" s="221">
        <f>+H34-H35</f>
        <v>2245.4199999999996</v>
      </c>
      <c r="I36" s="222"/>
      <c r="J36" s="223">
        <f>+J34-J35</f>
        <v>1616.0099999999998</v>
      </c>
    </row>
    <row r="37" spans="2:10" ht="12.75">
      <c r="B37" s="205" t="s">
        <v>19</v>
      </c>
      <c r="C37" s="209" t="s">
        <v>223</v>
      </c>
      <c r="D37" s="219">
        <v>247.51</v>
      </c>
      <c r="E37" s="219">
        <v>247.51</v>
      </c>
      <c r="F37" s="235"/>
      <c r="G37" s="219">
        <v>247.51</v>
      </c>
      <c r="H37" s="94" t="s">
        <v>81</v>
      </c>
      <c r="I37" s="234"/>
      <c r="J37" s="223">
        <v>247.68</v>
      </c>
    </row>
    <row r="38" spans="2:10" ht="12.75">
      <c r="B38" s="205" t="s">
        <v>210</v>
      </c>
      <c r="C38" s="209"/>
      <c r="D38" s="219"/>
      <c r="E38" s="219"/>
      <c r="F38" s="235"/>
      <c r="G38" s="219"/>
      <c r="H38" s="221"/>
      <c r="I38" s="234"/>
      <c r="J38" s="223"/>
    </row>
    <row r="39" spans="2:10" ht="12.75">
      <c r="B39" s="205" t="s">
        <v>211</v>
      </c>
      <c r="C39" s="209" t="s">
        <v>214</v>
      </c>
      <c r="D39" s="236" t="s">
        <v>212</v>
      </c>
      <c r="E39" s="236" t="s">
        <v>212</v>
      </c>
      <c r="F39" s="208"/>
      <c r="G39" s="236" t="s">
        <v>212</v>
      </c>
      <c r="H39" s="237">
        <f>7689.77-65.17</f>
        <v>7624.6</v>
      </c>
      <c r="I39" s="238"/>
      <c r="J39" s="239">
        <v>6138.69</v>
      </c>
    </row>
    <row r="40" spans="2:10" ht="12.75">
      <c r="B40" s="255" t="s">
        <v>74</v>
      </c>
      <c r="C40" s="209" t="s">
        <v>224</v>
      </c>
      <c r="D40" s="236"/>
      <c r="E40" s="236"/>
      <c r="F40" s="208"/>
      <c r="G40" s="236"/>
      <c r="H40" s="237"/>
      <c r="I40" s="238"/>
      <c r="J40" s="239"/>
    </row>
    <row r="41" spans="2:10" ht="12.75">
      <c r="B41" s="255" t="s">
        <v>230</v>
      </c>
      <c r="C41" s="209"/>
      <c r="D41" s="236"/>
      <c r="E41" s="236"/>
      <c r="F41" s="208"/>
      <c r="G41" s="236"/>
      <c r="H41" s="237"/>
      <c r="I41" s="238"/>
      <c r="J41" s="239"/>
    </row>
    <row r="42" spans="2:10" ht="12.75">
      <c r="B42" s="257" t="s">
        <v>226</v>
      </c>
      <c r="D42" s="219">
        <f>D32*10000000/D49</f>
        <v>42.33857278272286</v>
      </c>
      <c r="E42" s="219">
        <f>E32*10000000/E49</f>
        <v>34.61086309204563</v>
      </c>
      <c r="F42" s="235"/>
      <c r="G42" s="219">
        <f>G32*10000000/G49</f>
        <v>11.569949412449635</v>
      </c>
      <c r="H42" s="221">
        <v>75.91</v>
      </c>
      <c r="I42" s="234"/>
      <c r="J42" s="223">
        <v>65.28</v>
      </c>
    </row>
    <row r="43" spans="2:10" ht="12.75">
      <c r="B43" s="257" t="s">
        <v>227</v>
      </c>
      <c r="C43" s="209"/>
      <c r="D43" s="219"/>
      <c r="E43" s="219"/>
      <c r="F43" s="235"/>
      <c r="G43" s="219"/>
      <c r="H43" s="221">
        <v>75.68</v>
      </c>
      <c r="I43" s="234"/>
      <c r="J43" s="223">
        <v>65.15</v>
      </c>
    </row>
    <row r="44" spans="2:10" ht="12.75">
      <c r="B44" s="255" t="s">
        <v>231</v>
      </c>
      <c r="C44" s="209"/>
      <c r="D44" s="219"/>
      <c r="E44" s="219"/>
      <c r="F44" s="235"/>
      <c r="G44" s="219"/>
      <c r="H44" s="221"/>
      <c r="I44" s="234"/>
      <c r="J44" s="223"/>
    </row>
    <row r="45" spans="2:10" ht="12.75">
      <c r="B45" s="257" t="s">
        <v>226</v>
      </c>
      <c r="C45" s="209"/>
      <c r="D45" s="219"/>
      <c r="E45" s="219"/>
      <c r="F45" s="235"/>
      <c r="G45" s="219"/>
      <c r="H45" s="221">
        <v>90.13</v>
      </c>
      <c r="I45" s="234"/>
      <c r="J45" s="223">
        <v>65.28</v>
      </c>
    </row>
    <row r="46" spans="2:10" ht="12.75">
      <c r="B46" s="255" t="s">
        <v>227</v>
      </c>
      <c r="C46" s="209"/>
      <c r="D46" s="219"/>
      <c r="E46" s="219"/>
      <c r="F46" s="235"/>
      <c r="G46" s="219"/>
      <c r="H46" s="221">
        <v>89.86</v>
      </c>
      <c r="I46" s="234"/>
      <c r="J46" s="223">
        <v>65.15</v>
      </c>
    </row>
    <row r="47" spans="2:10" ht="12.75">
      <c r="B47" s="205"/>
      <c r="C47" s="209"/>
      <c r="D47" s="219"/>
      <c r="E47" s="219"/>
      <c r="F47" s="235"/>
      <c r="G47" s="219"/>
      <c r="H47" s="221"/>
      <c r="I47" s="234"/>
      <c r="J47" s="223"/>
    </row>
    <row r="48" spans="2:10" ht="12.75">
      <c r="B48" s="205" t="s">
        <v>213</v>
      </c>
      <c r="C48" s="209" t="s">
        <v>225</v>
      </c>
      <c r="D48" s="219"/>
      <c r="E48" s="219"/>
      <c r="F48" s="235"/>
      <c r="G48" s="219"/>
      <c r="H48" s="221"/>
      <c r="I48" s="234"/>
      <c r="J48" s="223"/>
    </row>
    <row r="49" spans="2:10" ht="12.75">
      <c r="B49" s="205" t="s">
        <v>215</v>
      </c>
      <c r="C49" s="209"/>
      <c r="D49" s="240">
        <v>247511886</v>
      </c>
      <c r="E49" s="240">
        <v>247511886</v>
      </c>
      <c r="F49" s="235"/>
      <c r="G49" s="240">
        <v>247511886</v>
      </c>
      <c r="H49" s="126" t="s">
        <v>82</v>
      </c>
      <c r="I49" s="241"/>
      <c r="J49" s="253">
        <v>247678851</v>
      </c>
    </row>
    <row r="50" spans="2:10" ht="12.75">
      <c r="B50" s="242" t="s">
        <v>216</v>
      </c>
      <c r="C50" s="212"/>
      <c r="D50" s="243">
        <v>100</v>
      </c>
      <c r="E50" s="243">
        <v>100</v>
      </c>
      <c r="F50" s="244"/>
      <c r="G50" s="243">
        <v>100</v>
      </c>
      <c r="H50" s="245">
        <v>100</v>
      </c>
      <c r="I50" s="246"/>
      <c r="J50" s="247">
        <v>100</v>
      </c>
    </row>
    <row r="51" spans="1:10" ht="12.75">
      <c r="A51" s="23"/>
      <c r="B51" s="248"/>
      <c r="C51" s="249"/>
      <c r="D51" s="250"/>
      <c r="E51" s="250"/>
      <c r="F51" s="251"/>
      <c r="G51" s="250"/>
      <c r="H51" s="252"/>
      <c r="I51" s="252"/>
      <c r="J51" s="250"/>
    </row>
    <row r="52" spans="2:9" ht="12.75">
      <c r="B52" s="127" t="s">
        <v>83</v>
      </c>
      <c r="C52" s="68"/>
      <c r="D52" s="68"/>
      <c r="E52" s="68"/>
      <c r="F52" s="193"/>
      <c r="G52" s="68"/>
      <c r="H52" s="68"/>
      <c r="I52" s="68"/>
    </row>
    <row r="53" spans="2:9" ht="12.75">
      <c r="B53" s="127" t="s">
        <v>232</v>
      </c>
      <c r="C53" s="68"/>
      <c r="D53" s="68"/>
      <c r="E53" s="68"/>
      <c r="F53" s="193"/>
      <c r="G53" s="68"/>
      <c r="H53" s="68"/>
      <c r="I53" s="68"/>
    </row>
    <row r="54" spans="2:6" ht="12.75">
      <c r="B54" s="127"/>
      <c r="C54" s="194"/>
      <c r="F54" s="195"/>
    </row>
    <row r="55" spans="2:6" ht="12.75">
      <c r="B55" s="127" t="s">
        <v>84</v>
      </c>
      <c r="C55" s="194"/>
      <c r="F55" s="195"/>
    </row>
    <row r="56" ht="12.75">
      <c r="B56" s="127" t="s">
        <v>233</v>
      </c>
    </row>
    <row r="57" ht="12.75">
      <c r="B57" s="127"/>
    </row>
    <row r="58" ht="12.75">
      <c r="B58" s="127"/>
    </row>
    <row r="59" spans="2:8" ht="12.75">
      <c r="B59" s="19" t="s">
        <v>25</v>
      </c>
      <c r="C59" s="68"/>
      <c r="D59" s="68"/>
      <c r="F59" s="195"/>
      <c r="H59" s="69" t="s">
        <v>217</v>
      </c>
    </row>
    <row r="60" spans="2:6" ht="12.75">
      <c r="B60" s="19" t="s">
        <v>27</v>
      </c>
      <c r="C60" s="19"/>
      <c r="D60" s="19"/>
      <c r="F60" s="195"/>
    </row>
    <row r="61" spans="2:10" ht="12.75">
      <c r="B61" s="19" t="s">
        <v>28</v>
      </c>
      <c r="C61" s="19"/>
      <c r="D61" s="19"/>
      <c r="F61" s="195"/>
      <c r="H61" s="70"/>
      <c r="I61" s="70"/>
      <c r="J61" s="70"/>
    </row>
    <row r="62" spans="2:10" ht="12.75">
      <c r="B62" s="19" t="s">
        <v>71</v>
      </c>
      <c r="C62" s="68"/>
      <c r="D62" s="68"/>
      <c r="F62" s="195"/>
      <c r="H62" s="68"/>
      <c r="I62" s="68"/>
      <c r="J62" s="68"/>
    </row>
    <row r="63" spans="2:10" ht="12.75">
      <c r="B63" s="19" t="s">
        <v>30</v>
      </c>
      <c r="C63" s="141" t="s">
        <v>53</v>
      </c>
      <c r="D63" s="68"/>
      <c r="F63" s="195"/>
      <c r="H63" s="68"/>
      <c r="I63" s="68"/>
      <c r="J63" s="71" t="s">
        <v>32</v>
      </c>
    </row>
    <row r="64" spans="3:10" ht="12.75">
      <c r="C64" s="194"/>
      <c r="F64" s="195"/>
      <c r="H64" s="70"/>
      <c r="I64" s="70"/>
      <c r="J64" s="70"/>
    </row>
    <row r="65" spans="3:10" ht="12.75">
      <c r="C65" s="194"/>
      <c r="F65" s="195"/>
      <c r="H65" s="70"/>
      <c r="I65" s="70"/>
      <c r="J65" s="70"/>
    </row>
    <row r="66" spans="3:6" ht="12.75">
      <c r="C66" s="194"/>
      <c r="F66" s="195"/>
    </row>
    <row r="67" spans="2:6" ht="12.75">
      <c r="B67" s="19"/>
      <c r="C67" s="194"/>
      <c r="F67" s="195"/>
    </row>
    <row r="68" spans="2:6" ht="12.75">
      <c r="B68" s="19"/>
      <c r="C68" s="194"/>
      <c r="F68" s="195"/>
    </row>
    <row r="69" spans="2:6" ht="12.75">
      <c r="B69" s="19"/>
      <c r="C69" s="194"/>
      <c r="F69" s="195"/>
    </row>
    <row r="70" spans="3:6" ht="12.75">
      <c r="C70" s="194"/>
      <c r="F70" s="195"/>
    </row>
    <row r="71" spans="3:6" ht="12.75">
      <c r="C71" s="194"/>
      <c r="F71" s="195"/>
    </row>
    <row r="72" spans="2:6" ht="12.75">
      <c r="B72" s="19"/>
      <c r="C72" s="194"/>
      <c r="F72" s="195"/>
    </row>
    <row r="73" spans="2:6" ht="12.75">
      <c r="B73" s="19"/>
      <c r="C73" s="194"/>
      <c r="F73" s="195"/>
    </row>
    <row r="74" spans="2:6" ht="12.75">
      <c r="B74" s="19"/>
      <c r="C74" s="194"/>
      <c r="F74" s="195"/>
    </row>
    <row r="75" spans="2:6" ht="12.75">
      <c r="B75" s="19"/>
      <c r="C75" s="194"/>
      <c r="F75" s="195"/>
    </row>
    <row r="76" spans="3:6" ht="12.75">
      <c r="C76" s="194"/>
      <c r="F76" s="195"/>
    </row>
    <row r="77" spans="2:6" ht="12.75">
      <c r="B77" s="19"/>
      <c r="C77" s="194"/>
      <c r="F77" s="195"/>
    </row>
    <row r="78" spans="2:6" ht="12.75">
      <c r="B78" s="19"/>
      <c r="C78" s="194"/>
      <c r="F78" s="195"/>
    </row>
    <row r="79" spans="2:10" ht="12.75">
      <c r="B79" s="19"/>
      <c r="C79" s="194"/>
      <c r="F79" s="195"/>
      <c r="H79" s="258"/>
      <c r="J79" s="258"/>
    </row>
    <row r="80" spans="8:10" ht="12.75">
      <c r="H80" s="258"/>
      <c r="J80" s="258"/>
    </row>
  </sheetData>
  <mergeCells count="4">
    <mergeCell ref="H9:J9"/>
    <mergeCell ref="H10:J10"/>
    <mergeCell ref="H11:J11"/>
    <mergeCell ref="H12:J12"/>
  </mergeCells>
  <printOptions/>
  <pageMargins left="0.81" right="0.36" top="1" bottom="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USERS</dc:creator>
  <cp:keywords/>
  <dc:description/>
  <cp:lastModifiedBy>nadeem</cp:lastModifiedBy>
  <cp:lastPrinted>2005-05-27T07:43:15Z</cp:lastPrinted>
  <dcterms:created xsi:type="dcterms:W3CDTF">2004-09-29T08:58:05Z</dcterms:created>
  <dcterms:modified xsi:type="dcterms:W3CDTF">2005-05-30T09:58:08Z</dcterms:modified>
  <cp:category/>
  <cp:version/>
  <cp:contentType/>
  <cp:contentStatus/>
</cp:coreProperties>
</file>